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3fb1d146b7fc09a/ドキュメント/"/>
    </mc:Choice>
  </mc:AlternateContent>
  <xr:revisionPtr revIDLastSave="89" documentId="8_{1888FC26-93B1-4DF5-B4FC-33E8CFCD3752}" xr6:coauthVersionLast="47" xr6:coauthVersionMax="47" xr10:uidLastSave="{95BC4A24-82E5-4DAE-A099-C621115AF9A2}"/>
  <bookViews>
    <workbookView xWindow="-110" yWindow="-110" windowWidth="38620" windowHeight="21220" activeTab="1" xr2:uid="{36EF9289-D000-41B9-B4D0-6EB1A1B6928A}"/>
  </bookViews>
  <sheets>
    <sheet name="Sheet1" sheetId="1" r:id="rId1"/>
    <sheet name="全角" sheetId="2" r:id="rId2"/>
    <sheet name="半角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3" i="2" l="1"/>
  <c r="BM33" i="2"/>
  <c r="AH37" i="2"/>
  <c r="S33" i="2"/>
  <c r="D251" i="2"/>
  <c r="E251" i="2"/>
  <c r="F251" i="2"/>
  <c r="G251" i="2"/>
  <c r="G252" i="2" s="1"/>
  <c r="H251" i="2"/>
  <c r="I251" i="2"/>
  <c r="I252" i="2" s="1"/>
  <c r="J251" i="2"/>
  <c r="K251" i="2"/>
  <c r="L251" i="2"/>
  <c r="M251" i="2"/>
  <c r="N251" i="2"/>
  <c r="O251" i="2"/>
  <c r="O252" i="2" s="1"/>
  <c r="P251" i="2"/>
  <c r="Q251" i="2"/>
  <c r="Q252" i="2" s="1"/>
  <c r="R251" i="2"/>
  <c r="S251" i="2"/>
  <c r="T251" i="2"/>
  <c r="U251" i="2"/>
  <c r="V251" i="2"/>
  <c r="W251" i="2"/>
  <c r="W252" i="2" s="1"/>
  <c r="X251" i="2"/>
  <c r="Y251" i="2"/>
  <c r="Y252" i="2" s="1"/>
  <c r="Z251" i="2"/>
  <c r="AA251" i="2"/>
  <c r="AB251" i="2"/>
  <c r="AC251" i="2"/>
  <c r="AD251" i="2"/>
  <c r="AE251" i="2"/>
  <c r="AE252" i="2" s="1"/>
  <c r="AF251" i="2"/>
  <c r="AG251" i="2"/>
  <c r="AG252" i="2" s="1"/>
  <c r="AH251" i="2"/>
  <c r="AI251" i="2"/>
  <c r="AJ251" i="2"/>
  <c r="AK251" i="2"/>
  <c r="AL251" i="2"/>
  <c r="AM251" i="2"/>
  <c r="AM252" i="2" s="1"/>
  <c r="AN251" i="2"/>
  <c r="AO251" i="2"/>
  <c r="AO252" i="2" s="1"/>
  <c r="AP251" i="2"/>
  <c r="AQ251" i="2"/>
  <c r="AR251" i="2"/>
  <c r="AS251" i="2"/>
  <c r="AT251" i="2"/>
  <c r="AU251" i="2"/>
  <c r="AU252" i="2" s="1"/>
  <c r="AV251" i="2"/>
  <c r="AW251" i="2"/>
  <c r="AW252" i="2" s="1"/>
  <c r="AX251" i="2"/>
  <c r="AY251" i="2"/>
  <c r="AZ251" i="2"/>
  <c r="BA251" i="2"/>
  <c r="BB251" i="2"/>
  <c r="BC251" i="2"/>
  <c r="BC252" i="2" s="1"/>
  <c r="BD251" i="2"/>
  <c r="BE251" i="2"/>
  <c r="BE252" i="2" s="1"/>
  <c r="BF251" i="2"/>
  <c r="BG251" i="2"/>
  <c r="BH251" i="2"/>
  <c r="BI251" i="2"/>
  <c r="BJ251" i="2"/>
  <c r="BK251" i="2"/>
  <c r="BL251" i="2"/>
  <c r="BM251" i="2"/>
  <c r="C251" i="2"/>
  <c r="C252" i="2" s="1"/>
  <c r="AK249" i="2"/>
  <c r="AK250" i="2" s="1"/>
  <c r="AL249" i="2"/>
  <c r="AM249" i="2"/>
  <c r="AN249" i="2"/>
  <c r="AN250" i="2" s="1"/>
  <c r="AO249" i="2"/>
  <c r="AP249" i="2"/>
  <c r="AQ249" i="2"/>
  <c r="AR249" i="2"/>
  <c r="AS249" i="2"/>
  <c r="AS250" i="2" s="1"/>
  <c r="AT249" i="2"/>
  <c r="AU249" i="2"/>
  <c r="AU250" i="2" s="1"/>
  <c r="AV249" i="2"/>
  <c r="AW249" i="2"/>
  <c r="AX249" i="2"/>
  <c r="AY249" i="2"/>
  <c r="AZ249" i="2"/>
  <c r="BA249" i="2"/>
  <c r="BB249" i="2"/>
  <c r="BC249" i="2"/>
  <c r="BC250" i="2" s="1"/>
  <c r="BD249" i="2"/>
  <c r="BD250" i="2" s="1"/>
  <c r="BE249" i="2"/>
  <c r="BF249" i="2"/>
  <c r="BF250" i="2" s="1"/>
  <c r="BG249" i="2"/>
  <c r="BH249" i="2"/>
  <c r="BI249" i="2"/>
  <c r="BJ249" i="2"/>
  <c r="BK249" i="2"/>
  <c r="BK250" i="2" s="1"/>
  <c r="BL249" i="2"/>
  <c r="BL250" i="2" s="1"/>
  <c r="BM249" i="2"/>
  <c r="BN249" i="2"/>
  <c r="BN250" i="2" s="1"/>
  <c r="AJ249" i="2"/>
  <c r="AJ250" i="2" s="1"/>
  <c r="D249" i="2"/>
  <c r="E249" i="2"/>
  <c r="F249" i="2"/>
  <c r="G249" i="2"/>
  <c r="H249" i="2"/>
  <c r="I249" i="2"/>
  <c r="I250" i="2" s="1"/>
  <c r="J249" i="2"/>
  <c r="K249" i="2"/>
  <c r="K250" i="2" s="1"/>
  <c r="L249" i="2"/>
  <c r="M249" i="2"/>
  <c r="N249" i="2"/>
  <c r="O249" i="2"/>
  <c r="P249" i="2"/>
  <c r="Q249" i="2"/>
  <c r="Q250" i="2" s="1"/>
  <c r="R249" i="2"/>
  <c r="S249" i="2"/>
  <c r="S250" i="2" s="1"/>
  <c r="T249" i="2"/>
  <c r="U249" i="2"/>
  <c r="V249" i="2"/>
  <c r="W249" i="2"/>
  <c r="X249" i="2"/>
  <c r="Y249" i="2"/>
  <c r="Y250" i="2" s="1"/>
  <c r="Z249" i="2"/>
  <c r="AA249" i="2"/>
  <c r="AA250" i="2" s="1"/>
  <c r="AB249" i="2"/>
  <c r="AC249" i="2"/>
  <c r="AD249" i="2"/>
  <c r="AE249" i="2"/>
  <c r="AF249" i="2"/>
  <c r="AG249" i="2"/>
  <c r="AG250" i="2" s="1"/>
  <c r="AH249" i="2"/>
  <c r="AI249" i="2"/>
  <c r="AI250" i="2" s="1"/>
  <c r="AO250" i="2"/>
  <c r="AQ250" i="2"/>
  <c r="AW250" i="2"/>
  <c r="AY250" i="2"/>
  <c r="BE250" i="2"/>
  <c r="BG250" i="2"/>
  <c r="BM250" i="2"/>
  <c r="C249" i="2"/>
  <c r="C250" i="2" s="1"/>
  <c r="BN247" i="2"/>
  <c r="BN248" i="2" s="1"/>
  <c r="G247" i="2"/>
  <c r="H247" i="2"/>
  <c r="I247" i="2"/>
  <c r="I248" i="2" s="1"/>
  <c r="J247" i="2"/>
  <c r="J248" i="2" s="1"/>
  <c r="K247" i="2"/>
  <c r="L247" i="2"/>
  <c r="M247" i="2"/>
  <c r="N247" i="2"/>
  <c r="O247" i="2"/>
  <c r="P247" i="2"/>
  <c r="Q247" i="2"/>
  <c r="Q248" i="2" s="1"/>
  <c r="R247" i="2"/>
  <c r="R248" i="2" s="1"/>
  <c r="S247" i="2"/>
  <c r="T247" i="2"/>
  <c r="T248" i="2" s="1"/>
  <c r="U247" i="2"/>
  <c r="V247" i="2"/>
  <c r="V248" i="2" s="1"/>
  <c r="W247" i="2"/>
  <c r="X247" i="2"/>
  <c r="Y247" i="2"/>
  <c r="Y248" i="2" s="1"/>
  <c r="Z247" i="2"/>
  <c r="Z248" i="2" s="1"/>
  <c r="AA247" i="2"/>
  <c r="AB247" i="2"/>
  <c r="AB248" i="2" s="1"/>
  <c r="AC247" i="2"/>
  <c r="AD247" i="2"/>
  <c r="AD248" i="2" s="1"/>
  <c r="AE247" i="2"/>
  <c r="AF247" i="2"/>
  <c r="AG247" i="2"/>
  <c r="AG248" i="2" s="1"/>
  <c r="AH247" i="2"/>
  <c r="AH248" i="2" s="1"/>
  <c r="AI247" i="2"/>
  <c r="AJ247" i="2"/>
  <c r="AJ248" i="2" s="1"/>
  <c r="AK247" i="2"/>
  <c r="AL247" i="2"/>
  <c r="AL248" i="2" s="1"/>
  <c r="AM247" i="2"/>
  <c r="AN247" i="2"/>
  <c r="AO247" i="2"/>
  <c r="AO248" i="2" s="1"/>
  <c r="AP247" i="2"/>
  <c r="AP248" i="2" s="1"/>
  <c r="AQ247" i="2"/>
  <c r="AR247" i="2"/>
  <c r="AR248" i="2" s="1"/>
  <c r="AS247" i="2"/>
  <c r="AT247" i="2"/>
  <c r="AT248" i="2" s="1"/>
  <c r="AU247" i="2"/>
  <c r="AV247" i="2"/>
  <c r="AW247" i="2"/>
  <c r="AW248" i="2" s="1"/>
  <c r="AX247" i="2"/>
  <c r="AX248" i="2" s="1"/>
  <c r="AY247" i="2"/>
  <c r="AZ247" i="2"/>
  <c r="AZ248" i="2" s="1"/>
  <c r="BA247" i="2"/>
  <c r="BB247" i="2"/>
  <c r="BB248" i="2" s="1"/>
  <c r="BC247" i="2"/>
  <c r="BD247" i="2"/>
  <c r="BE247" i="2"/>
  <c r="BE248" i="2" s="1"/>
  <c r="BF247" i="2"/>
  <c r="BF248" i="2" s="1"/>
  <c r="BG247" i="2"/>
  <c r="BH247" i="2"/>
  <c r="BH248" i="2" s="1"/>
  <c r="BI247" i="2"/>
  <c r="BJ247" i="2"/>
  <c r="BJ248" i="2" s="1"/>
  <c r="BK247" i="2"/>
  <c r="BL247" i="2"/>
  <c r="BM247" i="2"/>
  <c r="BM248" i="2" s="1"/>
  <c r="F247" i="2"/>
  <c r="F248" i="2" s="1"/>
  <c r="D247" i="2"/>
  <c r="E247" i="2"/>
  <c r="E248" i="2" s="1"/>
  <c r="G248" i="2"/>
  <c r="M248" i="2"/>
  <c r="N248" i="2"/>
  <c r="O248" i="2"/>
  <c r="C247" i="2"/>
  <c r="C248" i="2" s="1"/>
  <c r="AQ245" i="2"/>
  <c r="AQ246" i="2" s="1"/>
  <c r="AR245" i="2"/>
  <c r="AR246" i="2" s="1"/>
  <c r="AS245" i="2"/>
  <c r="AT245" i="2"/>
  <c r="AU245" i="2"/>
  <c r="AV245" i="2"/>
  <c r="AW245" i="2"/>
  <c r="AX245" i="2"/>
  <c r="AY245" i="2"/>
  <c r="AY246" i="2" s="1"/>
  <c r="AZ245" i="2"/>
  <c r="AZ246" i="2" s="1"/>
  <c r="BA245" i="2"/>
  <c r="BB245" i="2"/>
  <c r="BC245" i="2"/>
  <c r="BC246" i="2" s="1"/>
  <c r="BD245" i="2"/>
  <c r="BE245" i="2"/>
  <c r="BF245" i="2"/>
  <c r="BF246" i="2" s="1"/>
  <c r="BG245" i="2"/>
  <c r="BH245" i="2"/>
  <c r="BH246" i="2" s="1"/>
  <c r="BI245" i="2"/>
  <c r="BJ245" i="2"/>
  <c r="BK245" i="2"/>
  <c r="BK246" i="2" s="1"/>
  <c r="BL245" i="2"/>
  <c r="BM245" i="2"/>
  <c r="BN245" i="2"/>
  <c r="BN246" i="2" s="1"/>
  <c r="W245" i="2"/>
  <c r="X245" i="2"/>
  <c r="Y245" i="2"/>
  <c r="Z245" i="2"/>
  <c r="Z246" i="2" s="1"/>
  <c r="AA245" i="2"/>
  <c r="AB245" i="2"/>
  <c r="AC245" i="2"/>
  <c r="AC246" i="2" s="1"/>
  <c r="AD245" i="2"/>
  <c r="AD246" i="2" s="1"/>
  <c r="AE245" i="2"/>
  <c r="AE246" i="2" s="1"/>
  <c r="AF245" i="2"/>
  <c r="AG245" i="2"/>
  <c r="AH245" i="2"/>
  <c r="AH246" i="2" s="1"/>
  <c r="AI245" i="2"/>
  <c r="AJ245" i="2"/>
  <c r="AK245" i="2"/>
  <c r="AL245" i="2"/>
  <c r="AM245" i="2"/>
  <c r="AN245" i="2"/>
  <c r="AO245" i="2"/>
  <c r="AP245" i="2"/>
  <c r="AP246" i="2" s="1"/>
  <c r="E245" i="2"/>
  <c r="F245" i="2"/>
  <c r="F246" i="2" s="1"/>
  <c r="G245" i="2"/>
  <c r="G246" i="2" s="1"/>
  <c r="H245" i="2"/>
  <c r="H246" i="2" s="1"/>
  <c r="I245" i="2"/>
  <c r="I246" i="2" s="1"/>
  <c r="J245" i="2"/>
  <c r="K245" i="2"/>
  <c r="L245" i="2"/>
  <c r="M245" i="2"/>
  <c r="N245" i="2"/>
  <c r="N246" i="2" s="1"/>
  <c r="O245" i="2"/>
  <c r="O246" i="2" s="1"/>
  <c r="P245" i="2"/>
  <c r="P246" i="2" s="1"/>
  <c r="Q245" i="2"/>
  <c r="R245" i="2"/>
  <c r="S245" i="2"/>
  <c r="T245" i="2"/>
  <c r="T246" i="2" s="1"/>
  <c r="U245" i="2"/>
  <c r="V245" i="2"/>
  <c r="D245" i="2"/>
  <c r="C245" i="2"/>
  <c r="C246" i="2"/>
  <c r="V246" i="2"/>
  <c r="W246" i="2"/>
  <c r="X246" i="2"/>
  <c r="AF246" i="2"/>
  <c r="AL246" i="2"/>
  <c r="AM246" i="2"/>
  <c r="AN246" i="2"/>
  <c r="AT246" i="2"/>
  <c r="AU246" i="2"/>
  <c r="AV246" i="2"/>
  <c r="BB246" i="2"/>
  <c r="BD246" i="2"/>
  <c r="BJ246" i="2"/>
  <c r="BL246" i="2"/>
  <c r="AO243" i="2"/>
  <c r="AP243" i="2"/>
  <c r="AQ243" i="2"/>
  <c r="AR243" i="2"/>
  <c r="AS243" i="2"/>
  <c r="AT243" i="2"/>
  <c r="AU243" i="2"/>
  <c r="AV243" i="2"/>
  <c r="AW243" i="2"/>
  <c r="AX243" i="2"/>
  <c r="AY243" i="2"/>
  <c r="AZ243" i="2"/>
  <c r="BA243" i="2"/>
  <c r="BB243" i="2"/>
  <c r="BC243" i="2"/>
  <c r="BD243" i="2"/>
  <c r="BE243" i="2"/>
  <c r="BF243" i="2"/>
  <c r="BG243" i="2"/>
  <c r="BH243" i="2"/>
  <c r="BI243" i="2"/>
  <c r="BJ243" i="2"/>
  <c r="BK243" i="2"/>
  <c r="BL243" i="2"/>
  <c r="BM243" i="2"/>
  <c r="BN243" i="2"/>
  <c r="AN243" i="2"/>
  <c r="C243" i="2"/>
  <c r="BD252" i="2"/>
  <c r="BB252" i="2"/>
  <c r="BA252" i="2"/>
  <c r="AZ252" i="2"/>
  <c r="AY252" i="2"/>
  <c r="AX252" i="2"/>
  <c r="AV252" i="2"/>
  <c r="AT252" i="2"/>
  <c r="AS252" i="2"/>
  <c r="AR252" i="2"/>
  <c r="AQ252" i="2"/>
  <c r="AP252" i="2"/>
  <c r="AN252" i="2"/>
  <c r="AL252" i="2"/>
  <c r="AK252" i="2"/>
  <c r="AJ252" i="2"/>
  <c r="AI252" i="2"/>
  <c r="AH252" i="2"/>
  <c r="AF252" i="2"/>
  <c r="AD252" i="2"/>
  <c r="AC252" i="2"/>
  <c r="AB252" i="2"/>
  <c r="AA252" i="2"/>
  <c r="Z252" i="2"/>
  <c r="X252" i="2"/>
  <c r="V252" i="2"/>
  <c r="U252" i="2"/>
  <c r="T252" i="2"/>
  <c r="S252" i="2"/>
  <c r="R252" i="2"/>
  <c r="P252" i="2"/>
  <c r="N252" i="2"/>
  <c r="M252" i="2"/>
  <c r="L252" i="2"/>
  <c r="K252" i="2"/>
  <c r="J252" i="2"/>
  <c r="H252" i="2"/>
  <c r="F252" i="2"/>
  <c r="E252" i="2"/>
  <c r="D252" i="2"/>
  <c r="BJ250" i="2"/>
  <c r="BI250" i="2"/>
  <c r="BH250" i="2"/>
  <c r="BB250" i="2"/>
  <c r="BA250" i="2"/>
  <c r="AZ250" i="2"/>
  <c r="AX250" i="2"/>
  <c r="AV250" i="2"/>
  <c r="AT250" i="2"/>
  <c r="AR250" i="2"/>
  <c r="AP250" i="2"/>
  <c r="AM250" i="2"/>
  <c r="AL250" i="2"/>
  <c r="AH250" i="2"/>
  <c r="AF250" i="2"/>
  <c r="AE250" i="2"/>
  <c r="AD250" i="2"/>
  <c r="AC250" i="2"/>
  <c r="AB250" i="2"/>
  <c r="Z250" i="2"/>
  <c r="X250" i="2"/>
  <c r="W250" i="2"/>
  <c r="V250" i="2"/>
  <c r="U250" i="2"/>
  <c r="T250" i="2"/>
  <c r="R250" i="2"/>
  <c r="P250" i="2"/>
  <c r="O250" i="2"/>
  <c r="N250" i="2"/>
  <c r="M250" i="2"/>
  <c r="L250" i="2"/>
  <c r="J250" i="2"/>
  <c r="H250" i="2"/>
  <c r="G250" i="2"/>
  <c r="F250" i="2"/>
  <c r="E250" i="2"/>
  <c r="D250" i="2"/>
  <c r="BL248" i="2"/>
  <c r="BK248" i="2"/>
  <c r="BI248" i="2"/>
  <c r="BG248" i="2"/>
  <c r="BD248" i="2"/>
  <c r="BC248" i="2"/>
  <c r="BA248" i="2"/>
  <c r="AY248" i="2"/>
  <c r="AV248" i="2"/>
  <c r="AU248" i="2"/>
  <c r="AS248" i="2"/>
  <c r="AQ248" i="2"/>
  <c r="AN248" i="2"/>
  <c r="AM248" i="2"/>
  <c r="AK248" i="2"/>
  <c r="AI248" i="2"/>
  <c r="AF248" i="2"/>
  <c r="AE248" i="2"/>
  <c r="AC248" i="2"/>
  <c r="AA248" i="2"/>
  <c r="X248" i="2"/>
  <c r="W248" i="2"/>
  <c r="U248" i="2"/>
  <c r="S248" i="2"/>
  <c r="P248" i="2"/>
  <c r="L248" i="2"/>
  <c r="K248" i="2"/>
  <c r="H248" i="2"/>
  <c r="D248" i="2"/>
  <c r="BM246" i="2"/>
  <c r="BI246" i="2"/>
  <c r="BG246" i="2"/>
  <c r="BE246" i="2"/>
  <c r="BA246" i="2"/>
  <c r="AX246" i="2"/>
  <c r="AW246" i="2"/>
  <c r="AS246" i="2"/>
  <c r="AO246" i="2"/>
  <c r="AK246" i="2"/>
  <c r="AJ246" i="2"/>
  <c r="AI246" i="2"/>
  <c r="AG246" i="2"/>
  <c r="AB246" i="2"/>
  <c r="AA246" i="2"/>
  <c r="Y246" i="2"/>
  <c r="U246" i="2"/>
  <c r="S246" i="2"/>
  <c r="R246" i="2"/>
  <c r="Q246" i="2"/>
  <c r="M246" i="2"/>
  <c r="L246" i="2"/>
  <c r="K246" i="2"/>
  <c r="J246" i="2"/>
  <c r="E246" i="2"/>
  <c r="D246" i="2"/>
  <c r="C244" i="2"/>
  <c r="C241" i="2"/>
  <c r="C242" i="2" s="1"/>
  <c r="C239" i="2"/>
  <c r="C240" i="2" s="1"/>
  <c r="C237" i="2"/>
  <c r="C235" i="2"/>
  <c r="C236" i="2" s="1"/>
  <c r="C233" i="2"/>
  <c r="C234" i="2" s="1"/>
  <c r="C231" i="2"/>
  <c r="C232" i="2" s="1"/>
  <c r="C229" i="2"/>
  <c r="C227" i="2"/>
  <c r="C228" i="2" s="1"/>
  <c r="C225" i="2"/>
  <c r="C223" i="2"/>
  <c r="C221" i="2"/>
  <c r="C219" i="2"/>
  <c r="C217" i="2"/>
  <c r="C218" i="2" s="1"/>
  <c r="C215" i="2"/>
  <c r="C213" i="2"/>
  <c r="C214" i="2" s="1"/>
  <c r="C211" i="2"/>
  <c r="C212" i="2" s="1"/>
  <c r="C209" i="2"/>
  <c r="C207" i="2"/>
  <c r="C208" i="2" s="1"/>
  <c r="C205" i="2"/>
  <c r="C203" i="2"/>
  <c r="C201" i="2"/>
  <c r="C199" i="2"/>
  <c r="BQ200" i="2"/>
  <c r="BS200" i="2"/>
  <c r="BQ201" i="2"/>
  <c r="BS201" i="2"/>
  <c r="BQ202" i="2"/>
  <c r="BS202" i="2"/>
  <c r="BQ203" i="2"/>
  <c r="BS203" i="2"/>
  <c r="BQ204" i="2"/>
  <c r="BS204" i="2"/>
  <c r="BQ205" i="2"/>
  <c r="BS205" i="2"/>
  <c r="BQ206" i="2"/>
  <c r="BS206" i="2"/>
  <c r="BQ207" i="2"/>
  <c r="BS207" i="2"/>
  <c r="BQ208" i="2"/>
  <c r="BS208" i="2"/>
  <c r="BQ209" i="2"/>
  <c r="BS209" i="2"/>
  <c r="BQ210" i="2"/>
  <c r="BS210" i="2"/>
  <c r="BQ211" i="2"/>
  <c r="BS211" i="2"/>
  <c r="BQ212" i="2"/>
  <c r="BS212" i="2"/>
  <c r="BQ213" i="2"/>
  <c r="BS213" i="2"/>
  <c r="BQ214" i="2"/>
  <c r="BS214" i="2"/>
  <c r="BQ215" i="2"/>
  <c r="BS215" i="2"/>
  <c r="BQ216" i="2"/>
  <c r="BS216" i="2"/>
  <c r="BQ217" i="2"/>
  <c r="BS217" i="2"/>
  <c r="BQ218" i="2"/>
  <c r="BS218" i="2"/>
  <c r="BQ219" i="2"/>
  <c r="BS219" i="2"/>
  <c r="BQ220" i="2"/>
  <c r="BS220" i="2"/>
  <c r="BQ221" i="2"/>
  <c r="BS221" i="2"/>
  <c r="BQ222" i="2"/>
  <c r="BS222" i="2"/>
  <c r="BQ223" i="2"/>
  <c r="BS223" i="2"/>
  <c r="BQ224" i="2"/>
  <c r="BS224" i="2"/>
  <c r="BQ225" i="2"/>
  <c r="BS225" i="2"/>
  <c r="BQ226" i="2"/>
  <c r="BS226" i="2"/>
  <c r="BQ227" i="2"/>
  <c r="BS227" i="2"/>
  <c r="BQ228" i="2"/>
  <c r="BS228" i="2"/>
  <c r="BQ229" i="2"/>
  <c r="BS229" i="2"/>
  <c r="BQ230" i="2"/>
  <c r="BS230" i="2"/>
  <c r="BQ231" i="2"/>
  <c r="BS231" i="2"/>
  <c r="BQ232" i="2"/>
  <c r="BS232" i="2"/>
  <c r="BQ233" i="2"/>
  <c r="BS233" i="2"/>
  <c r="BQ234" i="2"/>
  <c r="BS234" i="2"/>
  <c r="BQ235" i="2"/>
  <c r="BS235" i="2"/>
  <c r="BQ236" i="2"/>
  <c r="BS236" i="2"/>
  <c r="BQ237" i="2"/>
  <c r="BS237" i="2"/>
  <c r="BQ238" i="2"/>
  <c r="BS238" i="2"/>
  <c r="BQ239" i="2"/>
  <c r="BS239" i="2"/>
  <c r="BQ240" i="2"/>
  <c r="BS240" i="2"/>
  <c r="BQ241" i="2"/>
  <c r="BS241" i="2"/>
  <c r="BQ242" i="2"/>
  <c r="BS242" i="2"/>
  <c r="BQ243" i="2"/>
  <c r="BS243" i="2"/>
  <c r="BQ244" i="2"/>
  <c r="BS244" i="2"/>
  <c r="BQ245" i="2"/>
  <c r="BS245" i="2"/>
  <c r="BQ246" i="2"/>
  <c r="BS246" i="2"/>
  <c r="BQ247" i="2"/>
  <c r="BS247" i="2"/>
  <c r="BQ248" i="2"/>
  <c r="BS248" i="2"/>
  <c r="BQ249" i="2"/>
  <c r="BS249" i="2"/>
  <c r="BQ250" i="2"/>
  <c r="BS250" i="2"/>
  <c r="BQ251" i="2"/>
  <c r="BS251" i="2"/>
  <c r="C238" i="2"/>
  <c r="C230" i="2"/>
  <c r="C226" i="2"/>
  <c r="C224" i="2"/>
  <c r="C222" i="2"/>
  <c r="C220" i="2"/>
  <c r="C216" i="2"/>
  <c r="C210" i="2"/>
  <c r="C206" i="2"/>
  <c r="C204" i="2"/>
  <c r="C202" i="2"/>
  <c r="C200" i="2"/>
  <c r="C197" i="2"/>
  <c r="C195" i="2"/>
  <c r="C193" i="2"/>
  <c r="C191" i="2"/>
  <c r="C189" i="2"/>
  <c r="C187" i="2"/>
  <c r="C185" i="2"/>
  <c r="C183" i="2"/>
  <c r="C181" i="2"/>
  <c r="C179" i="2"/>
  <c r="C177" i="2"/>
  <c r="C175" i="2"/>
  <c r="C173" i="2"/>
  <c r="C171" i="2"/>
  <c r="C169" i="2"/>
  <c r="C167" i="2"/>
  <c r="C165" i="2" l="1"/>
  <c r="BQ165" i="2"/>
  <c r="BS165" i="2"/>
  <c r="BQ166" i="2"/>
  <c r="BS166" i="2"/>
  <c r="BQ167" i="2"/>
  <c r="BS167" i="2"/>
  <c r="BQ168" i="2"/>
  <c r="BS168" i="2"/>
  <c r="BQ169" i="2"/>
  <c r="BS169" i="2"/>
  <c r="BQ170" i="2"/>
  <c r="BS170" i="2"/>
  <c r="BQ171" i="2"/>
  <c r="BS171" i="2"/>
  <c r="BQ172" i="2"/>
  <c r="BS172" i="2"/>
  <c r="BQ173" i="2"/>
  <c r="BS173" i="2"/>
  <c r="BQ174" i="2"/>
  <c r="BS174" i="2"/>
  <c r="BQ175" i="2"/>
  <c r="BS175" i="2"/>
  <c r="BQ176" i="2"/>
  <c r="BS176" i="2"/>
  <c r="BQ177" i="2"/>
  <c r="BS177" i="2"/>
  <c r="BQ178" i="2"/>
  <c r="BS178" i="2"/>
  <c r="BQ179" i="2"/>
  <c r="BS179" i="2"/>
  <c r="BQ180" i="2"/>
  <c r="BS180" i="2"/>
  <c r="BQ181" i="2"/>
  <c r="BS181" i="2"/>
  <c r="BQ182" i="2"/>
  <c r="BS182" i="2"/>
  <c r="BQ183" i="2"/>
  <c r="BS183" i="2"/>
  <c r="BQ184" i="2"/>
  <c r="BS184" i="2"/>
  <c r="BQ185" i="2"/>
  <c r="BS185" i="2"/>
  <c r="BQ186" i="2"/>
  <c r="BS186" i="2"/>
  <c r="BQ187" i="2"/>
  <c r="BS187" i="2"/>
  <c r="BQ188" i="2"/>
  <c r="BS188" i="2"/>
  <c r="BQ189" i="2"/>
  <c r="BS189" i="2"/>
  <c r="BQ190" i="2"/>
  <c r="BS190" i="2"/>
  <c r="BQ191" i="2"/>
  <c r="BS191" i="2"/>
  <c r="BQ192" i="2"/>
  <c r="BS192" i="2"/>
  <c r="BQ193" i="2"/>
  <c r="BS193" i="2"/>
  <c r="BQ194" i="2"/>
  <c r="BS194" i="2"/>
  <c r="BQ195" i="2"/>
  <c r="BS195" i="2"/>
  <c r="BQ196" i="2"/>
  <c r="BS196" i="2"/>
  <c r="BQ197" i="2"/>
  <c r="BS197" i="2"/>
  <c r="BQ198" i="2"/>
  <c r="BS198" i="2"/>
  <c r="BQ199" i="2"/>
  <c r="BS199" i="2"/>
  <c r="C163" i="2"/>
  <c r="C164" i="2" s="1"/>
  <c r="C161" i="2"/>
  <c r="C162" i="2" s="1"/>
  <c r="C159" i="2"/>
  <c r="C160" i="2" s="1"/>
  <c r="C157" i="2"/>
  <c r="C158" i="2" s="1"/>
  <c r="C155" i="2"/>
  <c r="C156" i="2" s="1"/>
  <c r="C153" i="2"/>
  <c r="C154" i="2" s="1"/>
  <c r="C151" i="2"/>
  <c r="C152" i="2"/>
  <c r="C198" i="2"/>
  <c r="C196" i="2"/>
  <c r="C194" i="2"/>
  <c r="C192" i="2"/>
  <c r="C190" i="2"/>
  <c r="C188" i="2"/>
  <c r="C186" i="2"/>
  <c r="C184" i="2"/>
  <c r="C182" i="2"/>
  <c r="C180" i="2"/>
  <c r="C178" i="2"/>
  <c r="C176" i="2"/>
  <c r="C174" i="2"/>
  <c r="C172" i="2"/>
  <c r="C170" i="2"/>
  <c r="C168" i="2"/>
  <c r="C166" i="2"/>
  <c r="C149" i="2"/>
  <c r="C150" i="2" s="1"/>
  <c r="BS148" i="2"/>
  <c r="BS149" i="2"/>
  <c r="BS150" i="2"/>
  <c r="BS151" i="2"/>
  <c r="BS152" i="2"/>
  <c r="BS153" i="2"/>
  <c r="BS154" i="2"/>
  <c r="BS155" i="2"/>
  <c r="BS156" i="2"/>
  <c r="BS157" i="2"/>
  <c r="BS158" i="2"/>
  <c r="BS159" i="2"/>
  <c r="BS160" i="2"/>
  <c r="BS161" i="2"/>
  <c r="BS162" i="2"/>
  <c r="BS163" i="2"/>
  <c r="BS164" i="2"/>
  <c r="BQ148" i="2"/>
  <c r="BQ149" i="2"/>
  <c r="BQ150" i="2"/>
  <c r="BQ151" i="2"/>
  <c r="BQ152" i="2"/>
  <c r="BQ153" i="2"/>
  <c r="BQ154" i="2"/>
  <c r="BQ155" i="2"/>
  <c r="BQ156" i="2"/>
  <c r="BQ157" i="2"/>
  <c r="BQ158" i="2"/>
  <c r="BQ159" i="2"/>
  <c r="BQ160" i="2"/>
  <c r="BQ161" i="2"/>
  <c r="BQ162" i="2"/>
  <c r="BQ163" i="2"/>
  <c r="BQ164" i="2"/>
  <c r="BH14" i="3"/>
  <c r="BI14" i="3"/>
  <c r="BJ14" i="3"/>
  <c r="BK14" i="3"/>
  <c r="BM14" i="3"/>
  <c r="AE14" i="3"/>
  <c r="AG14" i="3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BJ40" i="2"/>
  <c r="BL40" i="2"/>
  <c r="BM40" i="2"/>
  <c r="BI40" i="2"/>
  <c r="AP37" i="2"/>
  <c r="AO37" i="2"/>
  <c r="AN37" i="2"/>
  <c r="AM37" i="2"/>
  <c r="AL37" i="2"/>
  <c r="AK37" i="2"/>
  <c r="AJ37" i="2"/>
  <c r="AI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F35" i="2"/>
  <c r="AE35" i="2"/>
  <c r="AD35" i="2"/>
  <c r="AC35" i="2"/>
  <c r="AB35" i="2"/>
  <c r="AA35" i="2"/>
  <c r="Z35" i="2"/>
  <c r="Y35" i="2"/>
  <c r="X35" i="2"/>
  <c r="W35" i="2"/>
  <c r="V35" i="2"/>
  <c r="U35" i="2"/>
  <c r="H35" i="2"/>
  <c r="G35" i="2"/>
  <c r="F35" i="2"/>
  <c r="E35" i="2"/>
  <c r="D35" i="2"/>
  <c r="C35" i="2"/>
  <c r="BN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U33" i="2"/>
  <c r="T33" i="2"/>
  <c r="R33" i="2"/>
  <c r="Q33" i="2"/>
  <c r="P33" i="2"/>
  <c r="O33" i="2"/>
  <c r="N33" i="2"/>
  <c r="M33" i="2"/>
  <c r="AT31" i="2"/>
  <c r="AS31" i="2"/>
  <c r="AR31" i="2"/>
  <c r="AQ31" i="2"/>
  <c r="AP31" i="2"/>
  <c r="AO31" i="2"/>
  <c r="AN31" i="2"/>
  <c r="AM31" i="2"/>
  <c r="L31" i="2"/>
  <c r="K31" i="2"/>
  <c r="J31" i="2"/>
  <c r="I31" i="2"/>
  <c r="H31" i="2"/>
  <c r="G31" i="2"/>
  <c r="F31" i="2"/>
  <c r="E31" i="2"/>
  <c r="D31" i="2"/>
  <c r="C31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AL29" i="2"/>
  <c r="AK29" i="2"/>
  <c r="AJ29" i="2"/>
  <c r="AI29" i="2"/>
  <c r="AH29" i="2"/>
  <c r="AG29" i="2"/>
  <c r="AF29" i="2"/>
  <c r="P29" i="2"/>
  <c r="O29" i="2"/>
  <c r="N29" i="2"/>
  <c r="M29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M6" i="2"/>
  <c r="BL6" i="2"/>
  <c r="BK6" i="2"/>
  <c r="BJ6" i="2"/>
  <c r="BI6" i="2"/>
  <c r="BH6" i="2"/>
  <c r="BG6" i="2"/>
  <c r="BF6" i="2"/>
  <c r="C147" i="2"/>
  <c r="C148" i="2" s="1"/>
  <c r="BQ147" i="2"/>
  <c r="C145" i="2"/>
  <c r="C146" i="2" s="1"/>
  <c r="C143" i="2"/>
  <c r="C144" i="2" s="1"/>
  <c r="BS139" i="2"/>
  <c r="BS140" i="2"/>
  <c r="BS141" i="2"/>
  <c r="BS142" i="2"/>
  <c r="BS143" i="2"/>
  <c r="BS144" i="2"/>
  <c r="BS145" i="2"/>
  <c r="BS146" i="2"/>
  <c r="BS147" i="2"/>
  <c r="C141" i="2"/>
  <c r="C142" i="2" s="1"/>
  <c r="C139" i="2"/>
  <c r="C140" i="2" s="1"/>
  <c r="BQ138" i="2"/>
  <c r="BQ139" i="2"/>
  <c r="BQ140" i="2"/>
  <c r="BQ141" i="2"/>
  <c r="BQ142" i="2"/>
  <c r="BQ143" i="2"/>
  <c r="BQ144" i="2"/>
  <c r="BQ145" i="2"/>
  <c r="BQ146" i="2"/>
  <c r="C127" i="2"/>
  <c r="C128" i="2" s="1"/>
  <c r="C125" i="2"/>
  <c r="C126" i="2" s="1"/>
  <c r="C123" i="2"/>
  <c r="C124" i="2" s="1"/>
  <c r="C121" i="2"/>
  <c r="C122" i="2" s="1"/>
  <c r="C119" i="2"/>
  <c r="C120" i="2" s="1"/>
  <c r="C117" i="2"/>
  <c r="C118" i="2" s="1"/>
  <c r="C115" i="2"/>
  <c r="C116" i="2" s="1"/>
  <c r="C113" i="2"/>
  <c r="C114" i="2" s="1"/>
  <c r="C111" i="2"/>
  <c r="C112" i="2" s="1"/>
  <c r="C109" i="2"/>
  <c r="C110" i="2" s="1"/>
  <c r="C107" i="2"/>
  <c r="C108" i="2" s="1"/>
  <c r="C105" i="2"/>
  <c r="C106" i="2" s="1"/>
  <c r="C103" i="2"/>
  <c r="C104" i="2" s="1"/>
  <c r="C101" i="2"/>
  <c r="C102" i="2" s="1"/>
  <c r="C99" i="2"/>
  <c r="C100" i="2" s="1"/>
  <c r="C97" i="2"/>
  <c r="C98" i="2" s="1"/>
  <c r="C95" i="2"/>
  <c r="C96" i="2" s="1"/>
  <c r="C93" i="2"/>
  <c r="C94" i="2" s="1"/>
  <c r="C91" i="2"/>
  <c r="C92" i="2" s="1"/>
  <c r="C89" i="2"/>
  <c r="C90" i="2" s="1"/>
  <c r="C87" i="2"/>
  <c r="C88" i="2" s="1"/>
  <c r="C85" i="2"/>
  <c r="C86" i="2" s="1"/>
  <c r="C83" i="2"/>
  <c r="C84" i="2" s="1"/>
  <c r="C81" i="2"/>
  <c r="C82" i="2" s="1"/>
  <c r="C79" i="2"/>
  <c r="C80" i="2" s="1"/>
  <c r="C77" i="2"/>
  <c r="C78" i="2" s="1"/>
  <c r="C75" i="2"/>
  <c r="C76" i="2" s="1"/>
  <c r="C73" i="2"/>
  <c r="C74" i="2" s="1"/>
  <c r="C71" i="2"/>
  <c r="C72" i="2" s="1"/>
  <c r="BQ96" i="2"/>
  <c r="BS96" i="2"/>
  <c r="BQ97" i="2"/>
  <c r="BS97" i="2"/>
  <c r="BQ98" i="2"/>
  <c r="BS98" i="2"/>
  <c r="BQ99" i="2"/>
  <c r="BS99" i="2"/>
  <c r="BQ100" i="2"/>
  <c r="BS100" i="2"/>
  <c r="BQ101" i="2"/>
  <c r="BS101" i="2"/>
  <c r="BQ102" i="2"/>
  <c r="BS102" i="2"/>
  <c r="BQ103" i="2"/>
  <c r="BS103" i="2"/>
  <c r="BQ104" i="2"/>
  <c r="BS104" i="2"/>
  <c r="BQ105" i="2"/>
  <c r="BS105" i="2"/>
  <c r="BQ106" i="2"/>
  <c r="BS106" i="2"/>
  <c r="BQ107" i="2"/>
  <c r="BS107" i="2"/>
  <c r="BQ108" i="2"/>
  <c r="BS108" i="2"/>
  <c r="BQ109" i="2"/>
  <c r="BS109" i="2"/>
  <c r="BQ110" i="2"/>
  <c r="BS110" i="2"/>
  <c r="BQ111" i="2"/>
  <c r="BS111" i="2"/>
  <c r="BQ112" i="2"/>
  <c r="BS112" i="2"/>
  <c r="BQ113" i="2"/>
  <c r="BS113" i="2"/>
  <c r="BQ114" i="2"/>
  <c r="BS114" i="2"/>
  <c r="BQ115" i="2"/>
  <c r="BS115" i="2"/>
  <c r="BQ116" i="2"/>
  <c r="BS116" i="2"/>
  <c r="BQ117" i="2"/>
  <c r="BS117" i="2"/>
  <c r="BQ118" i="2"/>
  <c r="BS118" i="2"/>
  <c r="BQ119" i="2"/>
  <c r="BS119" i="2"/>
  <c r="BQ120" i="2"/>
  <c r="BS120" i="2"/>
  <c r="BQ121" i="2"/>
  <c r="BS121" i="2"/>
  <c r="BQ122" i="2"/>
  <c r="BS122" i="2"/>
  <c r="BQ123" i="2"/>
  <c r="BS123" i="2"/>
  <c r="BQ124" i="2"/>
  <c r="BS124" i="2"/>
  <c r="BQ125" i="2"/>
  <c r="BS125" i="2"/>
  <c r="BQ126" i="2"/>
  <c r="BS126" i="2"/>
  <c r="BQ127" i="2"/>
  <c r="BS127" i="2"/>
  <c r="BQ74" i="2"/>
  <c r="BS74" i="2"/>
  <c r="BQ75" i="2"/>
  <c r="BS75" i="2"/>
  <c r="BQ76" i="2"/>
  <c r="BS76" i="2"/>
  <c r="BQ77" i="2"/>
  <c r="BS77" i="2"/>
  <c r="BQ78" i="2"/>
  <c r="BS78" i="2"/>
  <c r="BQ79" i="2"/>
  <c r="BS79" i="2"/>
  <c r="BQ80" i="2"/>
  <c r="BS80" i="2"/>
  <c r="BQ81" i="2"/>
  <c r="BS81" i="2"/>
  <c r="BQ82" i="2"/>
  <c r="BS82" i="2"/>
  <c r="BQ83" i="2"/>
  <c r="BS83" i="2"/>
  <c r="BQ84" i="2"/>
  <c r="BS84" i="2"/>
  <c r="BQ85" i="2"/>
  <c r="BS85" i="2"/>
  <c r="BQ86" i="2"/>
  <c r="BS86" i="2"/>
  <c r="BQ87" i="2"/>
  <c r="BS87" i="2"/>
  <c r="BQ88" i="2"/>
  <c r="BS88" i="2"/>
  <c r="BQ89" i="2"/>
  <c r="BS89" i="2"/>
  <c r="BQ90" i="2"/>
  <c r="BS90" i="2"/>
  <c r="BQ91" i="2"/>
  <c r="BS91" i="2"/>
  <c r="BQ92" i="2"/>
  <c r="BS92" i="2"/>
  <c r="BQ93" i="2"/>
  <c r="BS93" i="2"/>
  <c r="BQ94" i="2"/>
  <c r="BS94" i="2"/>
  <c r="BQ95" i="2"/>
  <c r="BS95" i="2"/>
  <c r="C69" i="2"/>
  <c r="C70" i="2" s="1"/>
  <c r="C67" i="2"/>
  <c r="C68" i="2" s="1"/>
  <c r="C65" i="2"/>
  <c r="C66" i="2" s="1"/>
  <c r="C63" i="2"/>
  <c r="C64" i="2" s="1"/>
  <c r="C61" i="2"/>
  <c r="C62" i="2" s="1"/>
  <c r="C59" i="2"/>
  <c r="C60" i="2" s="1"/>
  <c r="BS54" i="2"/>
  <c r="BS55" i="2"/>
  <c r="BS56" i="2"/>
  <c r="BS57" i="2"/>
  <c r="BS58" i="2"/>
  <c r="BS59" i="2"/>
  <c r="BS60" i="2"/>
  <c r="BS61" i="2"/>
  <c r="BS62" i="2"/>
  <c r="BS63" i="2"/>
  <c r="BS64" i="2"/>
  <c r="BS65" i="2"/>
  <c r="BS66" i="2"/>
  <c r="BS67" i="2"/>
  <c r="BS68" i="2"/>
  <c r="BS69" i="2"/>
  <c r="BS70" i="2"/>
  <c r="BS71" i="2"/>
  <c r="BS72" i="2"/>
  <c r="BS73" i="2"/>
  <c r="C57" i="2"/>
  <c r="C58" i="2" s="1"/>
  <c r="BQ56" i="2"/>
  <c r="BQ57" i="2"/>
  <c r="BQ58" i="2"/>
  <c r="BQ59" i="2"/>
  <c r="BQ60" i="2"/>
  <c r="BQ61" i="2"/>
  <c r="BQ62" i="2"/>
  <c r="BQ63" i="2"/>
  <c r="BQ64" i="2"/>
  <c r="BQ65" i="2"/>
  <c r="BQ66" i="2"/>
  <c r="BQ67" i="2"/>
  <c r="BQ68" i="2"/>
  <c r="BQ69" i="2"/>
  <c r="BQ70" i="2"/>
  <c r="BQ71" i="2"/>
  <c r="BQ72" i="2"/>
  <c r="BQ73" i="2"/>
  <c r="C55" i="2"/>
  <c r="C56" i="2" s="1"/>
  <c r="BS133" i="2"/>
  <c r="C133" i="2"/>
  <c r="C134" i="2" s="1"/>
  <c r="C131" i="2"/>
  <c r="C132" i="2" s="1"/>
  <c r="BQ131" i="2"/>
  <c r="BQ133" i="2"/>
  <c r="C129" i="2"/>
  <c r="C130" i="2" s="1"/>
  <c r="BS129" i="2"/>
  <c r="BS135" i="2"/>
  <c r="C135" i="2"/>
  <c r="C136" i="2" s="1"/>
  <c r="BQ135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L41" i="2"/>
  <c r="AK41" i="2"/>
  <c r="AJ41" i="2"/>
  <c r="AI41" i="2"/>
  <c r="AH41" i="2"/>
  <c r="AG41" i="2"/>
  <c r="AF41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P45" i="2"/>
  <c r="N45" i="2"/>
  <c r="M45" i="2"/>
  <c r="L45" i="2"/>
  <c r="K45" i="2"/>
  <c r="J45" i="2"/>
  <c r="I45" i="2"/>
  <c r="H45" i="2"/>
  <c r="G45" i="2"/>
  <c r="F45" i="2"/>
  <c r="E45" i="2"/>
  <c r="D45" i="2"/>
  <c r="C45" i="2"/>
  <c r="I43" i="2"/>
  <c r="J43" i="2"/>
  <c r="K43" i="2"/>
  <c r="L43" i="2"/>
  <c r="M43" i="2"/>
  <c r="N43" i="2"/>
  <c r="H43" i="2"/>
  <c r="G43" i="2"/>
  <c r="F43" i="2"/>
  <c r="E43" i="2"/>
  <c r="D43" i="2"/>
  <c r="C43" i="2"/>
  <c r="BQ55" i="2"/>
  <c r="BS53" i="2"/>
  <c r="C53" i="2"/>
  <c r="C54" i="2" s="1"/>
  <c r="BQ53" i="2"/>
  <c r="BS51" i="2"/>
  <c r="C51" i="2"/>
  <c r="C52" i="2" s="1"/>
  <c r="BQ51" i="2"/>
  <c r="C49" i="2"/>
  <c r="C50" i="2" s="1"/>
  <c r="BQ49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AU32" i="2"/>
  <c r="BS29" i="2"/>
  <c r="BQ29" i="2"/>
  <c r="BN27" i="2"/>
  <c r="BM27" i="2"/>
  <c r="BL27" i="2"/>
  <c r="BK27" i="2"/>
  <c r="BJ27" i="2"/>
  <c r="BI27" i="2"/>
  <c r="BH27" i="2"/>
  <c r="BG27" i="2"/>
  <c r="BF27" i="2"/>
  <c r="BE27" i="2"/>
  <c r="BD27" i="2"/>
  <c r="AT27" i="2"/>
  <c r="AT28" i="2" s="1"/>
  <c r="AS27" i="2"/>
  <c r="AS28" i="2" s="1"/>
  <c r="AR27" i="2"/>
  <c r="AQ27" i="2"/>
  <c r="AP27" i="2"/>
  <c r="AO27" i="2"/>
  <c r="AN27" i="2"/>
  <c r="AN28" i="2" s="1"/>
  <c r="AM27" i="2"/>
  <c r="AM28" i="2" s="1"/>
  <c r="AL27" i="2"/>
  <c r="AL28" i="2" s="1"/>
  <c r="AK27" i="2"/>
  <c r="AR28" i="2"/>
  <c r="AQ28" i="2"/>
  <c r="AP28" i="2"/>
  <c r="AO28" i="2"/>
  <c r="P27" i="2"/>
  <c r="O27" i="2"/>
  <c r="N27" i="2"/>
  <c r="M27" i="2"/>
  <c r="L27" i="2"/>
  <c r="K27" i="2"/>
  <c r="J27" i="2"/>
  <c r="I27" i="2"/>
  <c r="H27" i="2"/>
  <c r="G27" i="2"/>
  <c r="AK28" i="2"/>
  <c r="C27" i="2"/>
  <c r="C28" i="2" s="1"/>
  <c r="BQ27" i="2"/>
  <c r="BQ25" i="2"/>
  <c r="BS23" i="2"/>
  <c r="C23" i="2"/>
  <c r="C24" i="2" s="1"/>
  <c r="BQ23" i="2"/>
  <c r="BS21" i="2"/>
  <c r="C21" i="2"/>
  <c r="C22" i="2" s="1"/>
  <c r="BQ21" i="2"/>
  <c r="BS19" i="2"/>
  <c r="C19" i="2"/>
  <c r="C20" i="2" s="1"/>
  <c r="BQ19" i="2"/>
  <c r="BS17" i="2"/>
  <c r="C17" i="2"/>
  <c r="C18" i="2" s="1"/>
  <c r="BQ17" i="2"/>
  <c r="C16" i="2"/>
  <c r="C15" i="2"/>
  <c r="BQ15" i="2"/>
  <c r="BS13" i="2"/>
  <c r="C13" i="2"/>
  <c r="C14" i="2" s="1"/>
  <c r="BQ13" i="2"/>
  <c r="BS11" i="2"/>
  <c r="C12" i="2"/>
  <c r="C11" i="2"/>
  <c r="BQ11" i="2"/>
  <c r="E9" i="2"/>
  <c r="F9" i="2"/>
  <c r="G9" i="2"/>
  <c r="H9" i="2"/>
  <c r="I9" i="2"/>
  <c r="J9" i="2"/>
  <c r="K9" i="2"/>
  <c r="L9" i="2"/>
  <c r="M9" i="2"/>
  <c r="D9" i="2"/>
  <c r="C9" i="2"/>
  <c r="BQ9" i="2"/>
  <c r="BN7" i="2"/>
  <c r="BM7" i="2"/>
  <c r="BL7" i="2"/>
  <c r="BK7" i="2"/>
  <c r="I7" i="2"/>
  <c r="H7" i="2"/>
  <c r="G7" i="2"/>
  <c r="F7" i="2"/>
  <c r="E7" i="2"/>
  <c r="D7" i="2"/>
  <c r="C7" i="2"/>
  <c r="BS2" i="2"/>
  <c r="BQ7" i="2"/>
  <c r="BS5" i="2"/>
  <c r="C5" i="2"/>
  <c r="C6" i="2" s="1"/>
  <c r="BQ5" i="2"/>
  <c r="K36" i="2"/>
  <c r="J36" i="2"/>
  <c r="I36" i="2"/>
  <c r="AB42" i="2"/>
  <c r="AC42" i="2"/>
  <c r="AD42" i="2"/>
  <c r="AE42" i="2"/>
  <c r="V42" i="2"/>
  <c r="W42" i="2"/>
  <c r="Y42" i="2"/>
  <c r="Z42" i="2"/>
  <c r="U42" i="2"/>
  <c r="Q42" i="2"/>
  <c r="R42" i="2"/>
  <c r="L42" i="2"/>
  <c r="J42" i="2"/>
  <c r="K42" i="2"/>
  <c r="I42" i="2"/>
  <c r="S42" i="2"/>
  <c r="P44" i="2"/>
  <c r="Q44" i="2"/>
  <c r="R44" i="2"/>
  <c r="O44" i="2"/>
  <c r="BS138" i="2"/>
  <c r="BS137" i="2"/>
  <c r="D13" i="3"/>
  <c r="C13" i="3"/>
  <c r="D11" i="3"/>
  <c r="C11" i="3"/>
  <c r="C12" i="3" s="1"/>
  <c r="AH15" i="3"/>
  <c r="AH16" i="3" s="1"/>
  <c r="AG15" i="3"/>
  <c r="AG16" i="3" s="1"/>
  <c r="AC15" i="3"/>
  <c r="AC16" i="3" s="1"/>
  <c r="AD16" i="3"/>
  <c r="AE16" i="3"/>
  <c r="AF16" i="3"/>
  <c r="AB15" i="3"/>
  <c r="AB16" i="3" s="1"/>
  <c r="AL16" i="3"/>
  <c r="AK16" i="3"/>
  <c r="AJ16" i="3"/>
  <c r="AI16" i="3"/>
  <c r="D15" i="3"/>
  <c r="D16" i="3" s="1"/>
  <c r="C15" i="3"/>
  <c r="C16" i="3" s="1"/>
  <c r="AY12" i="3"/>
  <c r="AZ12" i="3"/>
  <c r="BA12" i="3"/>
  <c r="BB12" i="3"/>
  <c r="BC12" i="3"/>
  <c r="BD12" i="3"/>
  <c r="BE12" i="3"/>
  <c r="BF12" i="3"/>
  <c r="AX12" i="3"/>
  <c r="AQ12" i="3"/>
  <c r="AR12" i="3"/>
  <c r="AS12" i="3"/>
  <c r="AT12" i="3"/>
  <c r="AU12" i="3"/>
  <c r="AV12" i="3"/>
  <c r="AW12" i="3"/>
  <c r="AT8" i="3"/>
  <c r="AS8" i="3"/>
  <c r="C9" i="3"/>
  <c r="BQ9" i="3"/>
  <c r="D137" i="2"/>
  <c r="D138" i="2" s="1"/>
  <c r="C137" i="2"/>
  <c r="C138" i="2" s="1"/>
  <c r="BQ137" i="2"/>
  <c r="C3" i="3"/>
  <c r="C4" i="3" s="1"/>
  <c r="BS3" i="3"/>
  <c r="C7" i="3"/>
  <c r="C8" i="3" s="1"/>
  <c r="C14" i="3"/>
  <c r="BM10" i="3"/>
  <c r="AE12" i="3"/>
  <c r="BA8" i="3"/>
  <c r="BB8" i="3"/>
  <c r="BE8" i="3"/>
  <c r="BF8" i="3"/>
  <c r="AQ8" i="3"/>
  <c r="AR8" i="3"/>
  <c r="AU8" i="3"/>
  <c r="BC8" i="3"/>
  <c r="AV8" i="3"/>
  <c r="AZ8" i="3"/>
  <c r="BD8" i="3"/>
  <c r="D5" i="3"/>
  <c r="D6" i="3" s="1"/>
  <c r="C5" i="3"/>
  <c r="C6" i="3" s="1"/>
  <c r="A5" i="3"/>
  <c r="A7" i="3" s="1"/>
  <c r="C2" i="3"/>
  <c r="BQ3" i="3"/>
  <c r="D1" i="3"/>
  <c r="D7" i="3" s="1"/>
  <c r="D8" i="3" s="1"/>
  <c r="BQ129" i="2"/>
  <c r="BS47" i="2"/>
  <c r="BQ47" i="2"/>
  <c r="BQ45" i="2"/>
  <c r="BQ3" i="2"/>
  <c r="C3" i="2" s="1"/>
  <c r="C4" i="2" s="1"/>
  <c r="A5" i="2"/>
  <c r="B5" i="2" s="1"/>
  <c r="C7" i="1"/>
  <c r="C5" i="1"/>
  <c r="C3" i="1"/>
  <c r="C2" i="2"/>
  <c r="D1" i="2"/>
  <c r="D55" i="2" s="1"/>
  <c r="D56" i="2" s="1"/>
  <c r="B3" i="2"/>
  <c r="J18" i="1"/>
  <c r="K18" i="1" s="1"/>
  <c r="L18" i="1" s="1"/>
  <c r="J16" i="1"/>
  <c r="K16" i="1" s="1"/>
  <c r="L16" i="1" s="1"/>
  <c r="J14" i="1"/>
  <c r="K14" i="1" s="1"/>
  <c r="L14" i="1" s="1"/>
  <c r="K11" i="1"/>
  <c r="L11" i="1" s="1"/>
  <c r="J11" i="1"/>
  <c r="K9" i="1"/>
  <c r="L9" i="1" s="1"/>
  <c r="J9" i="1"/>
  <c r="J7" i="1"/>
  <c r="K7" i="1" s="1"/>
  <c r="L7" i="1" s="1"/>
  <c r="J5" i="1"/>
  <c r="K5" i="1" s="1"/>
  <c r="L5" i="1" s="1"/>
  <c r="J3" i="1"/>
  <c r="K3" i="1" s="1"/>
  <c r="L3" i="1" s="1"/>
  <c r="E18" i="1"/>
  <c r="E16" i="1"/>
  <c r="E14" i="1"/>
  <c r="E11" i="1"/>
  <c r="E9" i="1"/>
  <c r="E7" i="1"/>
  <c r="E5" i="1"/>
  <c r="E3" i="1"/>
  <c r="D23" i="2" l="1"/>
  <c r="D24" i="2" s="1"/>
  <c r="D49" i="2"/>
  <c r="D50" i="2" s="1"/>
  <c r="D5" i="2"/>
  <c r="D6" i="2" s="1"/>
  <c r="D17" i="2"/>
  <c r="D18" i="2" s="1"/>
  <c r="D27" i="2"/>
  <c r="D28" i="2" s="1"/>
  <c r="D51" i="2"/>
  <c r="D52" i="2" s="1"/>
  <c r="D139" i="2"/>
  <c r="D140" i="2" s="1"/>
  <c r="D2" i="2"/>
  <c r="D231" i="2"/>
  <c r="D232" i="2" s="1"/>
  <c r="D243" i="2"/>
  <c r="D244" i="2" s="1"/>
  <c r="D241" i="2"/>
  <c r="D242" i="2" s="1"/>
  <c r="D237" i="2"/>
  <c r="D238" i="2" s="1"/>
  <c r="D229" i="2"/>
  <c r="D230" i="2" s="1"/>
  <c r="D235" i="2"/>
  <c r="D236" i="2" s="1"/>
  <c r="D225" i="2"/>
  <c r="D226" i="2" s="1"/>
  <c r="D221" i="2"/>
  <c r="D222" i="2" s="1"/>
  <c r="D213" i="2"/>
  <c r="D214" i="2" s="1"/>
  <c r="D199" i="2"/>
  <c r="D200" i="2" s="1"/>
  <c r="D239" i="2"/>
  <c r="D240" i="2" s="1"/>
  <c r="D227" i="2"/>
  <c r="D228" i="2" s="1"/>
  <c r="D233" i="2"/>
  <c r="D234" i="2" s="1"/>
  <c r="D223" i="2"/>
  <c r="D224" i="2" s="1"/>
  <c r="D215" i="2"/>
  <c r="D216" i="2" s="1"/>
  <c r="D211" i="2"/>
  <c r="D212" i="2" s="1"/>
  <c r="D207" i="2"/>
  <c r="D208" i="2" s="1"/>
  <c r="D205" i="2"/>
  <c r="D206" i="2" s="1"/>
  <c r="D217" i="2"/>
  <c r="D218" i="2" s="1"/>
  <c r="D219" i="2"/>
  <c r="D220" i="2" s="1"/>
  <c r="D209" i="2"/>
  <c r="D210" i="2" s="1"/>
  <c r="D203" i="2"/>
  <c r="D204" i="2" s="1"/>
  <c r="D201" i="2"/>
  <c r="D202" i="2" s="1"/>
  <c r="D189" i="2"/>
  <c r="D190" i="2" s="1"/>
  <c r="D193" i="2"/>
  <c r="D194" i="2" s="1"/>
  <c r="D197" i="2"/>
  <c r="D198" i="2" s="1"/>
  <c r="D191" i="2"/>
  <c r="D192" i="2" s="1"/>
  <c r="D185" i="2"/>
  <c r="D186" i="2" s="1"/>
  <c r="D195" i="2"/>
  <c r="D196" i="2" s="1"/>
  <c r="D175" i="2"/>
  <c r="D176" i="2" s="1"/>
  <c r="D179" i="2"/>
  <c r="D180" i="2" s="1"/>
  <c r="D177" i="2"/>
  <c r="D178" i="2" s="1"/>
  <c r="D171" i="2"/>
  <c r="D172" i="2" s="1"/>
  <c r="D165" i="2"/>
  <c r="D166" i="2" s="1"/>
  <c r="D187" i="2"/>
  <c r="D188" i="2" s="1"/>
  <c r="D181" i="2"/>
  <c r="D182" i="2" s="1"/>
  <c r="D183" i="2"/>
  <c r="D184" i="2" s="1"/>
  <c r="D167" i="2"/>
  <c r="D168" i="2" s="1"/>
  <c r="D169" i="2"/>
  <c r="D170" i="2" s="1"/>
  <c r="D173" i="2"/>
  <c r="D174" i="2" s="1"/>
  <c r="D159" i="2"/>
  <c r="D160" i="2" s="1"/>
  <c r="D157" i="2"/>
  <c r="D158" i="2" s="1"/>
  <c r="D155" i="2"/>
  <c r="D156" i="2" s="1"/>
  <c r="D163" i="2"/>
  <c r="D164" i="2" s="1"/>
  <c r="D153" i="2"/>
  <c r="D154" i="2" s="1"/>
  <c r="D161" i="2"/>
  <c r="D162" i="2" s="1"/>
  <c r="D151" i="2"/>
  <c r="D152" i="2" s="1"/>
  <c r="D149" i="2"/>
  <c r="D150" i="2" s="1"/>
  <c r="D125" i="2"/>
  <c r="D126" i="2" s="1"/>
  <c r="D119" i="2"/>
  <c r="D120" i="2" s="1"/>
  <c r="D141" i="2"/>
  <c r="D142" i="2" s="1"/>
  <c r="D147" i="2"/>
  <c r="D148" i="2" s="1"/>
  <c r="D145" i="2"/>
  <c r="D146" i="2" s="1"/>
  <c r="D123" i="2"/>
  <c r="D124" i="2" s="1"/>
  <c r="D121" i="2"/>
  <c r="D122" i="2" s="1"/>
  <c r="D127" i="2"/>
  <c r="D128" i="2" s="1"/>
  <c r="D113" i="2"/>
  <c r="D114" i="2" s="1"/>
  <c r="D101" i="2"/>
  <c r="D102" i="2" s="1"/>
  <c r="D99" i="2"/>
  <c r="D100" i="2" s="1"/>
  <c r="D89" i="2"/>
  <c r="D90" i="2" s="1"/>
  <c r="D117" i="2"/>
  <c r="D118" i="2" s="1"/>
  <c r="D115" i="2"/>
  <c r="D116" i="2" s="1"/>
  <c r="D103" i="2"/>
  <c r="D104" i="2" s="1"/>
  <c r="D91" i="2"/>
  <c r="D92" i="2" s="1"/>
  <c r="D143" i="2"/>
  <c r="D144" i="2" s="1"/>
  <c r="D79" i="2"/>
  <c r="D80" i="2" s="1"/>
  <c r="D63" i="2"/>
  <c r="D64" i="2" s="1"/>
  <c r="D57" i="2"/>
  <c r="D58" i="2" s="1"/>
  <c r="D133" i="2"/>
  <c r="D134" i="2" s="1"/>
  <c r="D129" i="2"/>
  <c r="D130" i="2" s="1"/>
  <c r="D135" i="2"/>
  <c r="D136" i="2" s="1"/>
  <c r="D111" i="2"/>
  <c r="D112" i="2" s="1"/>
  <c r="D109" i="2"/>
  <c r="D110" i="2" s="1"/>
  <c r="D107" i="2"/>
  <c r="D108" i="2" s="1"/>
  <c r="D77" i="2"/>
  <c r="D78" i="2" s="1"/>
  <c r="D71" i="2"/>
  <c r="D72" i="2" s="1"/>
  <c r="D65" i="2"/>
  <c r="D66" i="2" s="1"/>
  <c r="D81" i="2"/>
  <c r="D82" i="2" s="1"/>
  <c r="D75" i="2"/>
  <c r="D76" i="2" s="1"/>
  <c r="D97" i="2"/>
  <c r="D98" i="2" s="1"/>
  <c r="D73" i="2"/>
  <c r="D74" i="2" s="1"/>
  <c r="D69" i="2"/>
  <c r="D70" i="2" s="1"/>
  <c r="D105" i="2"/>
  <c r="D106" i="2" s="1"/>
  <c r="D93" i="2"/>
  <c r="D94" i="2" s="1"/>
  <c r="D87" i="2"/>
  <c r="D88" i="2" s="1"/>
  <c r="D85" i="2"/>
  <c r="D86" i="2" s="1"/>
  <c r="D83" i="2"/>
  <c r="D84" i="2" s="1"/>
  <c r="D67" i="2"/>
  <c r="D68" i="2" s="1"/>
  <c r="D61" i="2"/>
  <c r="D62" i="2" s="1"/>
  <c r="D59" i="2"/>
  <c r="D60" i="2" s="1"/>
  <c r="D95" i="2"/>
  <c r="D96" i="2" s="1"/>
  <c r="D131" i="2"/>
  <c r="D132" i="2" s="1"/>
  <c r="D47" i="2"/>
  <c r="D48" i="2" s="1"/>
  <c r="D19" i="2"/>
  <c r="D20" i="2" s="1"/>
  <c r="D53" i="2"/>
  <c r="D54" i="2" s="1"/>
  <c r="D11" i="2"/>
  <c r="D12" i="2" s="1"/>
  <c r="D13" i="2"/>
  <c r="D14" i="2" s="1"/>
  <c r="D15" i="2"/>
  <c r="D16" i="2" s="1"/>
  <c r="D21" i="2"/>
  <c r="D22" i="2" s="1"/>
  <c r="D9" i="3"/>
  <c r="D3" i="2"/>
  <c r="D4" i="2" s="1"/>
  <c r="C47" i="2"/>
  <c r="C48" i="2" s="1"/>
  <c r="A7" i="2"/>
  <c r="A9" i="2" s="1"/>
  <c r="A11" i="2" s="1"/>
  <c r="A13" i="2" s="1"/>
  <c r="A15" i="2" s="1"/>
  <c r="A17" i="2" s="1"/>
  <c r="A19" i="2" s="1"/>
  <c r="A21" i="2" s="1"/>
  <c r="A23" i="2" s="1"/>
  <c r="A25" i="2" s="1"/>
  <c r="A27" i="2" s="1"/>
  <c r="A29" i="2" s="1"/>
  <c r="A31" i="2" s="1"/>
  <c r="A33" i="2" s="1"/>
  <c r="A35" i="2" s="1"/>
  <c r="A37" i="2" s="1"/>
  <c r="A39" i="2" s="1"/>
  <c r="A41" i="2" s="1"/>
  <c r="A43" i="2" s="1"/>
  <c r="A45" i="2" s="1"/>
  <c r="A47" i="2" s="1"/>
  <c r="A49" i="2" s="1"/>
  <c r="A51" i="2" s="1"/>
  <c r="A53" i="2" s="1"/>
  <c r="A55" i="2" s="1"/>
  <c r="A57" i="2" s="1"/>
  <c r="A59" i="2" s="1"/>
  <c r="A61" i="2" s="1"/>
  <c r="A63" i="2" s="1"/>
  <c r="A65" i="2" s="1"/>
  <c r="A67" i="2" s="1"/>
  <c r="A69" i="2" s="1"/>
  <c r="A71" i="2" s="1"/>
  <c r="A73" i="2" s="1"/>
  <c r="A75" i="2" s="1"/>
  <c r="A77" i="2" s="1"/>
  <c r="A79" i="2" s="1"/>
  <c r="A81" i="2" s="1"/>
  <c r="D14" i="3"/>
  <c r="D12" i="3"/>
  <c r="D2" i="3"/>
  <c r="A9" i="3"/>
  <c r="A11" i="3" s="1"/>
  <c r="B7" i="3"/>
  <c r="B9" i="3"/>
  <c r="E1" i="3"/>
  <c r="E1" i="2"/>
  <c r="E241" i="2" l="1"/>
  <c r="E242" i="2" s="1"/>
  <c r="E233" i="2"/>
  <c r="E234" i="2" s="1"/>
  <c r="E243" i="2"/>
  <c r="E244" i="2" s="1"/>
  <c r="E239" i="2"/>
  <c r="E240" i="2" s="1"/>
  <c r="E229" i="2"/>
  <c r="E230" i="2" s="1"/>
  <c r="E221" i="2"/>
  <c r="E222" i="2" s="1"/>
  <c r="E211" i="2"/>
  <c r="E212" i="2" s="1"/>
  <c r="E209" i="2"/>
  <c r="E210" i="2" s="1"/>
  <c r="E207" i="2"/>
  <c r="E208" i="2" s="1"/>
  <c r="E205" i="2"/>
  <c r="E206" i="2" s="1"/>
  <c r="E235" i="2"/>
  <c r="E236" i="2" s="1"/>
  <c r="E237" i="2"/>
  <c r="E238" i="2" s="1"/>
  <c r="E227" i="2"/>
  <c r="E228" i="2" s="1"/>
  <c r="E225" i="2"/>
  <c r="E226" i="2" s="1"/>
  <c r="E217" i="2"/>
  <c r="E218" i="2" s="1"/>
  <c r="E231" i="2"/>
  <c r="E232" i="2" s="1"/>
  <c r="E213" i="2"/>
  <c r="E214" i="2" s="1"/>
  <c r="E219" i="2"/>
  <c r="E220" i="2" s="1"/>
  <c r="E215" i="2"/>
  <c r="E216" i="2" s="1"/>
  <c r="E201" i="2"/>
  <c r="E202" i="2" s="1"/>
  <c r="E199" i="2"/>
  <c r="E200" i="2" s="1"/>
  <c r="E203" i="2"/>
  <c r="E204" i="2" s="1"/>
  <c r="E223" i="2"/>
  <c r="E224" i="2" s="1"/>
  <c r="E197" i="2"/>
  <c r="E198" i="2" s="1"/>
  <c r="E191" i="2"/>
  <c r="E192" i="2" s="1"/>
  <c r="E193" i="2"/>
  <c r="E194" i="2" s="1"/>
  <c r="E185" i="2"/>
  <c r="E186" i="2" s="1"/>
  <c r="E173" i="2"/>
  <c r="E174" i="2" s="1"/>
  <c r="E195" i="2"/>
  <c r="E196" i="2" s="1"/>
  <c r="E189" i="2"/>
  <c r="E190" i="2" s="1"/>
  <c r="E179" i="2"/>
  <c r="E180" i="2" s="1"/>
  <c r="E167" i="2"/>
  <c r="E168" i="2" s="1"/>
  <c r="E175" i="2"/>
  <c r="E176" i="2" s="1"/>
  <c r="E177" i="2"/>
  <c r="E178" i="2" s="1"/>
  <c r="E171" i="2"/>
  <c r="E172" i="2" s="1"/>
  <c r="E165" i="2"/>
  <c r="E166" i="2" s="1"/>
  <c r="E187" i="2"/>
  <c r="E188" i="2" s="1"/>
  <c r="E181" i="2"/>
  <c r="E182" i="2" s="1"/>
  <c r="E183" i="2"/>
  <c r="E184" i="2" s="1"/>
  <c r="E169" i="2"/>
  <c r="E170" i="2" s="1"/>
  <c r="E163" i="2"/>
  <c r="E164" i="2" s="1"/>
  <c r="E161" i="2"/>
  <c r="E162" i="2" s="1"/>
  <c r="E151" i="2"/>
  <c r="E152" i="2" s="1"/>
  <c r="E153" i="2"/>
  <c r="E154" i="2" s="1"/>
  <c r="E157" i="2"/>
  <c r="E158" i="2" s="1"/>
  <c r="E155" i="2"/>
  <c r="E156" i="2" s="1"/>
  <c r="E159" i="2"/>
  <c r="E160" i="2" s="1"/>
  <c r="E149" i="2"/>
  <c r="E150" i="2" s="1"/>
  <c r="E125" i="2"/>
  <c r="E126" i="2" s="1"/>
  <c r="E119" i="2"/>
  <c r="E120" i="2" s="1"/>
  <c r="E117" i="2"/>
  <c r="E118" i="2" s="1"/>
  <c r="E145" i="2"/>
  <c r="E146" i="2" s="1"/>
  <c r="E143" i="2"/>
  <c r="E144" i="2" s="1"/>
  <c r="E147" i="2"/>
  <c r="E148" i="2" s="1"/>
  <c r="E123" i="2"/>
  <c r="E124" i="2" s="1"/>
  <c r="E121" i="2"/>
  <c r="E122" i="2" s="1"/>
  <c r="E109" i="2"/>
  <c r="E110" i="2" s="1"/>
  <c r="E97" i="2"/>
  <c r="E98" i="2" s="1"/>
  <c r="E141" i="2"/>
  <c r="E142" i="2" s="1"/>
  <c r="E127" i="2"/>
  <c r="E128" i="2" s="1"/>
  <c r="E113" i="2"/>
  <c r="E114" i="2" s="1"/>
  <c r="E101" i="2"/>
  <c r="E102" i="2" s="1"/>
  <c r="E99" i="2"/>
  <c r="E100" i="2" s="1"/>
  <c r="E89" i="2"/>
  <c r="E90" i="2" s="1"/>
  <c r="E115" i="2"/>
  <c r="E116" i="2" s="1"/>
  <c r="E103" i="2"/>
  <c r="E104" i="2" s="1"/>
  <c r="E111" i="2"/>
  <c r="E112" i="2" s="1"/>
  <c r="E107" i="2"/>
  <c r="E108" i="2" s="1"/>
  <c r="E105" i="2"/>
  <c r="E106" i="2" s="1"/>
  <c r="E95" i="2"/>
  <c r="E96" i="2" s="1"/>
  <c r="E93" i="2"/>
  <c r="E94" i="2" s="1"/>
  <c r="E87" i="2"/>
  <c r="E88" i="2" s="1"/>
  <c r="E83" i="2"/>
  <c r="E84" i="2" s="1"/>
  <c r="E81" i="2"/>
  <c r="E82" i="2" s="1"/>
  <c r="E75" i="2"/>
  <c r="E76" i="2" s="1"/>
  <c r="E131" i="2"/>
  <c r="E132" i="2" s="1"/>
  <c r="E79" i="2"/>
  <c r="E80" i="2" s="1"/>
  <c r="E63" i="2"/>
  <c r="E64" i="2" s="1"/>
  <c r="E57" i="2"/>
  <c r="E58" i="2" s="1"/>
  <c r="E133" i="2"/>
  <c r="E134" i="2" s="1"/>
  <c r="E91" i="2"/>
  <c r="E92" i="2" s="1"/>
  <c r="E77" i="2"/>
  <c r="E78" i="2" s="1"/>
  <c r="E71" i="2"/>
  <c r="E72" i="2" s="1"/>
  <c r="E69" i="2"/>
  <c r="E70" i="2" s="1"/>
  <c r="E65" i="2"/>
  <c r="E66" i="2" s="1"/>
  <c r="E73" i="2"/>
  <c r="E74" i="2" s="1"/>
  <c r="E85" i="2"/>
  <c r="E86" i="2" s="1"/>
  <c r="E135" i="2"/>
  <c r="E136" i="2" s="1"/>
  <c r="E55" i="2"/>
  <c r="E56" i="2" s="1"/>
  <c r="E67" i="2"/>
  <c r="E68" i="2" s="1"/>
  <c r="E61" i="2"/>
  <c r="E62" i="2" s="1"/>
  <c r="E59" i="2"/>
  <c r="E60" i="2" s="1"/>
  <c r="E49" i="2"/>
  <c r="E50" i="2" s="1"/>
  <c r="E21" i="2"/>
  <c r="E22" i="2" s="1"/>
  <c r="E17" i="2"/>
  <c r="E18" i="2" s="1"/>
  <c r="E13" i="2"/>
  <c r="E14" i="2" s="1"/>
  <c r="E129" i="2"/>
  <c r="E130" i="2" s="1"/>
  <c r="E51" i="2"/>
  <c r="E52" i="2" s="1"/>
  <c r="E27" i="2"/>
  <c r="E28" i="2" s="1"/>
  <c r="E15" i="2"/>
  <c r="E16" i="2" s="1"/>
  <c r="E53" i="2"/>
  <c r="E54" i="2" s="1"/>
  <c r="E19" i="2"/>
  <c r="E20" i="2" s="1"/>
  <c r="E5" i="2"/>
  <c r="E6" i="2" s="1"/>
  <c r="E23" i="2"/>
  <c r="E24" i="2" s="1"/>
  <c r="E11" i="2"/>
  <c r="E12" i="2" s="1"/>
  <c r="E139" i="2"/>
  <c r="E140" i="2" s="1"/>
  <c r="E15" i="3"/>
  <c r="E16" i="3" s="1"/>
  <c r="E11" i="3"/>
  <c r="E9" i="3"/>
  <c r="E3" i="3"/>
  <c r="E4" i="3" s="1"/>
  <c r="E13" i="3"/>
  <c r="E14" i="3" s="1"/>
  <c r="E47" i="2"/>
  <c r="E48" i="2" s="1"/>
  <c r="E137" i="2"/>
  <c r="E138" i="2" s="1"/>
  <c r="B77" i="2"/>
  <c r="B79" i="2"/>
  <c r="E3" i="2"/>
  <c r="E4" i="2" s="1"/>
  <c r="E7" i="3"/>
  <c r="E8" i="3" s="1"/>
  <c r="E12" i="3"/>
  <c r="E2" i="3"/>
  <c r="E5" i="3"/>
  <c r="E6" i="3" s="1"/>
  <c r="A13" i="3"/>
  <c r="B11" i="3"/>
  <c r="F1" i="3"/>
  <c r="B81" i="2"/>
  <c r="A83" i="2"/>
  <c r="B7" i="2"/>
  <c r="E2" i="2"/>
  <c r="F1" i="2"/>
  <c r="F137" i="2" l="1"/>
  <c r="F138" i="2" s="1"/>
  <c r="F239" i="2"/>
  <c r="F240" i="2" s="1"/>
  <c r="F243" i="2"/>
  <c r="F244" i="2" s="1"/>
  <c r="F237" i="2"/>
  <c r="F238" i="2" s="1"/>
  <c r="F227" i="2"/>
  <c r="F228" i="2" s="1"/>
  <c r="F223" i="2"/>
  <c r="F224" i="2" s="1"/>
  <c r="F231" i="2"/>
  <c r="F232" i="2" s="1"/>
  <c r="F219" i="2"/>
  <c r="F220" i="2" s="1"/>
  <c r="F229" i="2"/>
  <c r="F230" i="2" s="1"/>
  <c r="F221" i="2"/>
  <c r="F222" i="2" s="1"/>
  <c r="F241" i="2"/>
  <c r="F242" i="2" s="1"/>
  <c r="F235" i="2"/>
  <c r="F236" i="2" s="1"/>
  <c r="F225" i="2"/>
  <c r="F226" i="2" s="1"/>
  <c r="F201" i="2"/>
  <c r="F202" i="2" s="1"/>
  <c r="F233" i="2"/>
  <c r="F234" i="2" s="1"/>
  <c r="F203" i="2"/>
  <c r="F204" i="2" s="1"/>
  <c r="F199" i="2"/>
  <c r="F200" i="2" s="1"/>
  <c r="F215" i="2"/>
  <c r="F216" i="2" s="1"/>
  <c r="F205" i="2"/>
  <c r="F206" i="2" s="1"/>
  <c r="F209" i="2"/>
  <c r="F210" i="2" s="1"/>
  <c r="F217" i="2"/>
  <c r="F218" i="2" s="1"/>
  <c r="F211" i="2"/>
  <c r="F212" i="2" s="1"/>
  <c r="F213" i="2"/>
  <c r="F214" i="2" s="1"/>
  <c r="F207" i="2"/>
  <c r="F208" i="2" s="1"/>
  <c r="F191" i="2"/>
  <c r="F192" i="2" s="1"/>
  <c r="F189" i="2"/>
  <c r="F190" i="2" s="1"/>
  <c r="F197" i="2"/>
  <c r="F198" i="2" s="1"/>
  <c r="F177" i="2"/>
  <c r="F178" i="2" s="1"/>
  <c r="F171" i="2"/>
  <c r="F172" i="2" s="1"/>
  <c r="F165" i="2"/>
  <c r="F166" i="2" s="1"/>
  <c r="F193" i="2"/>
  <c r="F194" i="2" s="1"/>
  <c r="F195" i="2"/>
  <c r="F196" i="2" s="1"/>
  <c r="F175" i="2"/>
  <c r="F176" i="2" s="1"/>
  <c r="F179" i="2"/>
  <c r="F180" i="2" s="1"/>
  <c r="F167" i="2"/>
  <c r="F168" i="2" s="1"/>
  <c r="F187" i="2"/>
  <c r="F188" i="2" s="1"/>
  <c r="F181" i="2"/>
  <c r="F182" i="2" s="1"/>
  <c r="F183" i="2"/>
  <c r="F184" i="2" s="1"/>
  <c r="F185" i="2"/>
  <c r="F186" i="2" s="1"/>
  <c r="F169" i="2"/>
  <c r="F170" i="2" s="1"/>
  <c r="F173" i="2"/>
  <c r="F174" i="2" s="1"/>
  <c r="F153" i="2"/>
  <c r="F154" i="2" s="1"/>
  <c r="F157" i="2"/>
  <c r="F158" i="2" s="1"/>
  <c r="F155" i="2"/>
  <c r="F156" i="2" s="1"/>
  <c r="F149" i="2"/>
  <c r="F150" i="2" s="1"/>
  <c r="F163" i="2"/>
  <c r="F164" i="2" s="1"/>
  <c r="F161" i="2"/>
  <c r="F162" i="2" s="1"/>
  <c r="F151" i="2"/>
  <c r="F152" i="2" s="1"/>
  <c r="F159" i="2"/>
  <c r="F160" i="2" s="1"/>
  <c r="F147" i="2"/>
  <c r="F148" i="2" s="1"/>
  <c r="F127" i="2"/>
  <c r="F128" i="2" s="1"/>
  <c r="F141" i="2"/>
  <c r="F142" i="2" s="1"/>
  <c r="F145" i="2"/>
  <c r="F146" i="2" s="1"/>
  <c r="F123" i="2"/>
  <c r="F124" i="2" s="1"/>
  <c r="F121" i="2"/>
  <c r="F122" i="2" s="1"/>
  <c r="F109" i="2"/>
  <c r="F110" i="2" s="1"/>
  <c r="F97" i="2"/>
  <c r="F98" i="2" s="1"/>
  <c r="F85" i="2"/>
  <c r="F86" i="2" s="1"/>
  <c r="F119" i="2"/>
  <c r="F120" i="2" s="1"/>
  <c r="F113" i="2"/>
  <c r="F114" i="2" s="1"/>
  <c r="F101" i="2"/>
  <c r="F102" i="2" s="1"/>
  <c r="F99" i="2"/>
  <c r="F100" i="2" s="1"/>
  <c r="F89" i="2"/>
  <c r="F90" i="2" s="1"/>
  <c r="F117" i="2"/>
  <c r="F118" i="2" s="1"/>
  <c r="F125" i="2"/>
  <c r="F126" i="2" s="1"/>
  <c r="F143" i="2"/>
  <c r="F144" i="2" s="1"/>
  <c r="F115" i="2"/>
  <c r="F116" i="2" s="1"/>
  <c r="F95" i="2"/>
  <c r="F96" i="2" s="1"/>
  <c r="F67" i="2"/>
  <c r="F68" i="2" s="1"/>
  <c r="F61" i="2"/>
  <c r="F62" i="2" s="1"/>
  <c r="F59" i="2"/>
  <c r="F60" i="2" s="1"/>
  <c r="F131" i="2"/>
  <c r="F132" i="2" s="1"/>
  <c r="F79" i="2"/>
  <c r="F80" i="2" s="1"/>
  <c r="F63" i="2"/>
  <c r="F64" i="2" s="1"/>
  <c r="F57" i="2"/>
  <c r="F58" i="2" s="1"/>
  <c r="F133" i="2"/>
  <c r="F134" i="2" s="1"/>
  <c r="F129" i="2"/>
  <c r="F130" i="2" s="1"/>
  <c r="F111" i="2"/>
  <c r="F112" i="2" s="1"/>
  <c r="F107" i="2"/>
  <c r="F108" i="2" s="1"/>
  <c r="F91" i="2"/>
  <c r="F92" i="2" s="1"/>
  <c r="F103" i="2"/>
  <c r="F104" i="2" s="1"/>
  <c r="F81" i="2"/>
  <c r="F82" i="2" s="1"/>
  <c r="F77" i="2"/>
  <c r="F78" i="2" s="1"/>
  <c r="F75" i="2"/>
  <c r="F76" i="2" s="1"/>
  <c r="F71" i="2"/>
  <c r="F72" i="2" s="1"/>
  <c r="F65" i="2"/>
  <c r="F66" i="2" s="1"/>
  <c r="F105" i="2"/>
  <c r="F106" i="2" s="1"/>
  <c r="F93" i="2"/>
  <c r="F94" i="2" s="1"/>
  <c r="F87" i="2"/>
  <c r="F88" i="2" s="1"/>
  <c r="F73" i="2"/>
  <c r="F74" i="2" s="1"/>
  <c r="F69" i="2"/>
  <c r="F70" i="2" s="1"/>
  <c r="F83" i="2"/>
  <c r="F84" i="2" s="1"/>
  <c r="F135" i="2"/>
  <c r="F136" i="2" s="1"/>
  <c r="F55" i="2"/>
  <c r="F56" i="2" s="1"/>
  <c r="F11" i="2"/>
  <c r="F12" i="2" s="1"/>
  <c r="F139" i="2"/>
  <c r="F140" i="2" s="1"/>
  <c r="F49" i="2"/>
  <c r="F50" i="2" s="1"/>
  <c r="F21" i="2"/>
  <c r="F22" i="2" s="1"/>
  <c r="F17" i="2"/>
  <c r="F18" i="2" s="1"/>
  <c r="F13" i="2"/>
  <c r="F14" i="2" s="1"/>
  <c r="F51" i="2"/>
  <c r="F52" i="2" s="1"/>
  <c r="F27" i="2"/>
  <c r="F28" i="2" s="1"/>
  <c r="F15" i="2"/>
  <c r="F16" i="2" s="1"/>
  <c r="F53" i="2"/>
  <c r="F54" i="2" s="1"/>
  <c r="F19" i="2"/>
  <c r="F20" i="2" s="1"/>
  <c r="F5" i="2"/>
  <c r="F6" i="2" s="1"/>
  <c r="F23" i="2"/>
  <c r="F24" i="2" s="1"/>
  <c r="F15" i="3"/>
  <c r="F16" i="3" s="1"/>
  <c r="F11" i="3"/>
  <c r="F12" i="3" s="1"/>
  <c r="F9" i="3"/>
  <c r="F13" i="3"/>
  <c r="F14" i="3" s="1"/>
  <c r="F3" i="2"/>
  <c r="F4" i="2" s="1"/>
  <c r="F47" i="2"/>
  <c r="F48" i="2" s="1"/>
  <c r="F7" i="3"/>
  <c r="F8" i="3" s="1"/>
  <c r="F5" i="3"/>
  <c r="F6" i="3" s="1"/>
  <c r="F2" i="3"/>
  <c r="A15" i="3"/>
  <c r="B13" i="3"/>
  <c r="G1" i="3"/>
  <c r="A85" i="2"/>
  <c r="B83" i="2"/>
  <c r="B9" i="2"/>
  <c r="F2" i="2"/>
  <c r="G1" i="2"/>
  <c r="G137" i="2" l="1"/>
  <c r="G138" i="2" s="1"/>
  <c r="G235" i="2"/>
  <c r="G236" i="2" s="1"/>
  <c r="G225" i="2"/>
  <c r="G226" i="2" s="1"/>
  <c r="G231" i="2"/>
  <c r="G232" i="2" s="1"/>
  <c r="G243" i="2"/>
  <c r="G244" i="2" s="1"/>
  <c r="G233" i="2"/>
  <c r="G234" i="2" s="1"/>
  <c r="G223" i="2"/>
  <c r="G224" i="2" s="1"/>
  <c r="G219" i="2"/>
  <c r="G220" i="2" s="1"/>
  <c r="G239" i="2"/>
  <c r="G240" i="2" s="1"/>
  <c r="G229" i="2"/>
  <c r="G230" i="2" s="1"/>
  <c r="G241" i="2"/>
  <c r="G242" i="2" s="1"/>
  <c r="G237" i="2"/>
  <c r="G238" i="2" s="1"/>
  <c r="G227" i="2"/>
  <c r="G228" i="2" s="1"/>
  <c r="G213" i="2"/>
  <c r="G214" i="2" s="1"/>
  <c r="G199" i="2"/>
  <c r="G200" i="2" s="1"/>
  <c r="G221" i="2"/>
  <c r="G222" i="2" s="1"/>
  <c r="G209" i="2"/>
  <c r="G210" i="2" s="1"/>
  <c r="G211" i="2"/>
  <c r="G212" i="2" s="1"/>
  <c r="G215" i="2"/>
  <c r="G216" i="2" s="1"/>
  <c r="G205" i="2"/>
  <c r="G206" i="2" s="1"/>
  <c r="G201" i="2"/>
  <c r="G202" i="2" s="1"/>
  <c r="G217" i="2"/>
  <c r="G218" i="2" s="1"/>
  <c r="G207" i="2"/>
  <c r="G208" i="2" s="1"/>
  <c r="G203" i="2"/>
  <c r="G204" i="2" s="1"/>
  <c r="G197" i="2"/>
  <c r="G198" i="2" s="1"/>
  <c r="G195" i="2"/>
  <c r="G196" i="2" s="1"/>
  <c r="G189" i="2"/>
  <c r="G190" i="2" s="1"/>
  <c r="G181" i="2"/>
  <c r="G182" i="2" s="1"/>
  <c r="G169" i="2"/>
  <c r="G170" i="2" s="1"/>
  <c r="G187" i="2"/>
  <c r="G188" i="2" s="1"/>
  <c r="G183" i="2"/>
  <c r="G184" i="2" s="1"/>
  <c r="G175" i="2"/>
  <c r="G176" i="2" s="1"/>
  <c r="G185" i="2"/>
  <c r="G186" i="2" s="1"/>
  <c r="G179" i="2"/>
  <c r="G180" i="2" s="1"/>
  <c r="G177" i="2"/>
  <c r="G178" i="2" s="1"/>
  <c r="G171" i="2"/>
  <c r="G172" i="2" s="1"/>
  <c r="G165" i="2"/>
  <c r="G166" i="2" s="1"/>
  <c r="G167" i="2"/>
  <c r="G168" i="2" s="1"/>
  <c r="G191" i="2"/>
  <c r="G192" i="2" s="1"/>
  <c r="G193" i="2"/>
  <c r="G194" i="2" s="1"/>
  <c r="G173" i="2"/>
  <c r="G174" i="2" s="1"/>
  <c r="G153" i="2"/>
  <c r="G154" i="2" s="1"/>
  <c r="G157" i="2"/>
  <c r="G158" i="2" s="1"/>
  <c r="G155" i="2"/>
  <c r="G156" i="2" s="1"/>
  <c r="G163" i="2"/>
  <c r="G164" i="2" s="1"/>
  <c r="G161" i="2"/>
  <c r="G162" i="2" s="1"/>
  <c r="G151" i="2"/>
  <c r="G152" i="2" s="1"/>
  <c r="G159" i="2"/>
  <c r="G160" i="2" s="1"/>
  <c r="G149" i="2"/>
  <c r="G150" i="2" s="1"/>
  <c r="G127" i="2"/>
  <c r="G128" i="2" s="1"/>
  <c r="G125" i="2"/>
  <c r="G126" i="2" s="1"/>
  <c r="G145" i="2"/>
  <c r="G146" i="2" s="1"/>
  <c r="G143" i="2"/>
  <c r="G144" i="2" s="1"/>
  <c r="G121" i="2"/>
  <c r="G122" i="2" s="1"/>
  <c r="G113" i="2"/>
  <c r="G114" i="2" s="1"/>
  <c r="G111" i="2"/>
  <c r="G112" i="2" s="1"/>
  <c r="G107" i="2"/>
  <c r="G108" i="2" s="1"/>
  <c r="G105" i="2"/>
  <c r="G106" i="2" s="1"/>
  <c r="G95" i="2"/>
  <c r="G96" i="2" s="1"/>
  <c r="G93" i="2"/>
  <c r="G94" i="2" s="1"/>
  <c r="G123" i="2"/>
  <c r="G124" i="2" s="1"/>
  <c r="G141" i="2"/>
  <c r="G142" i="2" s="1"/>
  <c r="G109" i="2"/>
  <c r="G110" i="2" s="1"/>
  <c r="G97" i="2"/>
  <c r="G98" i="2" s="1"/>
  <c r="G119" i="2"/>
  <c r="G120" i="2" s="1"/>
  <c r="G115" i="2"/>
  <c r="G116" i="2" s="1"/>
  <c r="G103" i="2"/>
  <c r="G104" i="2" s="1"/>
  <c r="G91" i="2"/>
  <c r="G92" i="2" s="1"/>
  <c r="G79" i="2"/>
  <c r="G80" i="2" s="1"/>
  <c r="G83" i="2"/>
  <c r="G84" i="2" s="1"/>
  <c r="G135" i="2"/>
  <c r="G136" i="2" s="1"/>
  <c r="G55" i="2"/>
  <c r="G56" i="2" s="1"/>
  <c r="G101" i="2"/>
  <c r="G102" i="2" s="1"/>
  <c r="G67" i="2"/>
  <c r="G68" i="2" s="1"/>
  <c r="G61" i="2"/>
  <c r="G62" i="2" s="1"/>
  <c r="G59" i="2"/>
  <c r="G60" i="2" s="1"/>
  <c r="G117" i="2"/>
  <c r="G118" i="2" s="1"/>
  <c r="G99" i="2"/>
  <c r="G100" i="2" s="1"/>
  <c r="G131" i="2"/>
  <c r="G132" i="2" s="1"/>
  <c r="G63" i="2"/>
  <c r="G64" i="2" s="1"/>
  <c r="G57" i="2"/>
  <c r="G58" i="2" s="1"/>
  <c r="G133" i="2"/>
  <c r="G134" i="2" s="1"/>
  <c r="G129" i="2"/>
  <c r="G130" i="2" s="1"/>
  <c r="G89" i="2"/>
  <c r="G90" i="2" s="1"/>
  <c r="G81" i="2"/>
  <c r="G82" i="2" s="1"/>
  <c r="G77" i="2"/>
  <c r="G78" i="2" s="1"/>
  <c r="G75" i="2"/>
  <c r="G76" i="2" s="1"/>
  <c r="G71" i="2"/>
  <c r="G72" i="2" s="1"/>
  <c r="G65" i="2"/>
  <c r="G66" i="2" s="1"/>
  <c r="G147" i="2"/>
  <c r="G148" i="2" s="1"/>
  <c r="G87" i="2"/>
  <c r="G88" i="2" s="1"/>
  <c r="G85" i="2"/>
  <c r="G86" i="2" s="1"/>
  <c r="G73" i="2"/>
  <c r="G74" i="2" s="1"/>
  <c r="G69" i="2"/>
  <c r="G70" i="2" s="1"/>
  <c r="G11" i="2"/>
  <c r="G12" i="2" s="1"/>
  <c r="G49" i="2"/>
  <c r="G50" i="2" s="1"/>
  <c r="G21" i="2"/>
  <c r="G22" i="2" s="1"/>
  <c r="G17" i="2"/>
  <c r="G18" i="2" s="1"/>
  <c r="G13" i="2"/>
  <c r="G14" i="2" s="1"/>
  <c r="G51" i="2"/>
  <c r="G52" i="2" s="1"/>
  <c r="G15" i="2"/>
  <c r="G16" i="2" s="1"/>
  <c r="G53" i="2"/>
  <c r="G54" i="2" s="1"/>
  <c r="G19" i="2"/>
  <c r="G20" i="2" s="1"/>
  <c r="G5" i="2"/>
  <c r="G6" i="2" s="1"/>
  <c r="G139" i="2"/>
  <c r="G140" i="2" s="1"/>
  <c r="G23" i="2"/>
  <c r="G24" i="2" s="1"/>
  <c r="G9" i="3"/>
  <c r="G13" i="3"/>
  <c r="G11" i="3"/>
  <c r="G12" i="3" s="1"/>
  <c r="G3" i="3"/>
  <c r="G4" i="3" s="1"/>
  <c r="G15" i="3"/>
  <c r="G16" i="3" s="1"/>
  <c r="H1" i="3"/>
  <c r="G47" i="2"/>
  <c r="G48" i="2" s="1"/>
  <c r="G3" i="2"/>
  <c r="G4" i="2" s="1"/>
  <c r="H2" i="3"/>
  <c r="G14" i="3"/>
  <c r="G7" i="3"/>
  <c r="G8" i="3" s="1"/>
  <c r="G5" i="3"/>
  <c r="G6" i="3" s="1"/>
  <c r="G2" i="3"/>
  <c r="B15" i="3"/>
  <c r="I1" i="3"/>
  <c r="A87" i="2"/>
  <c r="B85" i="2"/>
  <c r="B11" i="2"/>
  <c r="G2" i="2"/>
  <c r="H1" i="2"/>
  <c r="H137" i="2" l="1"/>
  <c r="H138" i="2" s="1"/>
  <c r="H243" i="2"/>
  <c r="H244" i="2" s="1"/>
  <c r="H241" i="2"/>
  <c r="H242" i="2" s="1"/>
  <c r="H233" i="2"/>
  <c r="H234" i="2" s="1"/>
  <c r="H221" i="2"/>
  <c r="H222" i="2" s="1"/>
  <c r="H235" i="2"/>
  <c r="H236" i="2" s="1"/>
  <c r="H231" i="2"/>
  <c r="H232" i="2" s="1"/>
  <c r="H203" i="2"/>
  <c r="H204" i="2" s="1"/>
  <c r="H219" i="2"/>
  <c r="H220" i="2" s="1"/>
  <c r="H239" i="2"/>
  <c r="H240" i="2" s="1"/>
  <c r="H229" i="2"/>
  <c r="H230" i="2" s="1"/>
  <c r="H211" i="2"/>
  <c r="H212" i="2" s="1"/>
  <c r="H209" i="2"/>
  <c r="H210" i="2" s="1"/>
  <c r="H207" i="2"/>
  <c r="H208" i="2" s="1"/>
  <c r="H205" i="2"/>
  <c r="H206" i="2" s="1"/>
  <c r="H237" i="2"/>
  <c r="H238" i="2" s="1"/>
  <c r="H227" i="2"/>
  <c r="H228" i="2" s="1"/>
  <c r="H223" i="2"/>
  <c r="H224" i="2" s="1"/>
  <c r="H217" i="2"/>
  <c r="H218" i="2" s="1"/>
  <c r="H213" i="2"/>
  <c r="H214" i="2" s="1"/>
  <c r="H199" i="2"/>
  <c r="H200" i="2" s="1"/>
  <c r="H225" i="2"/>
  <c r="H226" i="2" s="1"/>
  <c r="H215" i="2"/>
  <c r="H216" i="2" s="1"/>
  <c r="H193" i="2"/>
  <c r="H194" i="2" s="1"/>
  <c r="H201" i="2"/>
  <c r="H202" i="2" s="1"/>
  <c r="H195" i="2"/>
  <c r="H196" i="2" s="1"/>
  <c r="H189" i="2"/>
  <c r="H190" i="2" s="1"/>
  <c r="H197" i="2"/>
  <c r="H198" i="2" s="1"/>
  <c r="H185" i="2"/>
  <c r="H186" i="2" s="1"/>
  <c r="H173" i="2"/>
  <c r="H174" i="2" s="1"/>
  <c r="H179" i="2"/>
  <c r="H180" i="2" s="1"/>
  <c r="H165" i="2"/>
  <c r="H166" i="2" s="1"/>
  <c r="H175" i="2"/>
  <c r="H176" i="2" s="1"/>
  <c r="H171" i="2"/>
  <c r="H172" i="2" s="1"/>
  <c r="H191" i="2"/>
  <c r="H192" i="2" s="1"/>
  <c r="H187" i="2"/>
  <c r="H188" i="2" s="1"/>
  <c r="H181" i="2"/>
  <c r="H182" i="2" s="1"/>
  <c r="H183" i="2"/>
  <c r="H184" i="2" s="1"/>
  <c r="H167" i="2"/>
  <c r="H168" i="2" s="1"/>
  <c r="H169" i="2"/>
  <c r="H170" i="2" s="1"/>
  <c r="H177" i="2"/>
  <c r="H178" i="2" s="1"/>
  <c r="H159" i="2"/>
  <c r="H160" i="2" s="1"/>
  <c r="H157" i="2"/>
  <c r="H158" i="2" s="1"/>
  <c r="H155" i="2"/>
  <c r="H156" i="2" s="1"/>
  <c r="H153" i="2"/>
  <c r="H154" i="2" s="1"/>
  <c r="H163" i="2"/>
  <c r="H164" i="2" s="1"/>
  <c r="H161" i="2"/>
  <c r="H162" i="2" s="1"/>
  <c r="H151" i="2"/>
  <c r="H152" i="2" s="1"/>
  <c r="H149" i="2"/>
  <c r="H150" i="2" s="1"/>
  <c r="H145" i="2"/>
  <c r="H146" i="2" s="1"/>
  <c r="H143" i="2"/>
  <c r="H144" i="2" s="1"/>
  <c r="H147" i="2"/>
  <c r="H148" i="2" s="1"/>
  <c r="H123" i="2"/>
  <c r="H124" i="2" s="1"/>
  <c r="H141" i="2"/>
  <c r="H142" i="2" s="1"/>
  <c r="H125" i="2"/>
  <c r="H126" i="2" s="1"/>
  <c r="H111" i="2"/>
  <c r="H112" i="2" s="1"/>
  <c r="H107" i="2"/>
  <c r="H108" i="2" s="1"/>
  <c r="H105" i="2"/>
  <c r="H106" i="2" s="1"/>
  <c r="H95" i="2"/>
  <c r="H96" i="2" s="1"/>
  <c r="H93" i="2"/>
  <c r="H94" i="2" s="1"/>
  <c r="H87" i="2"/>
  <c r="H88" i="2" s="1"/>
  <c r="H127" i="2"/>
  <c r="H128" i="2" s="1"/>
  <c r="H121" i="2"/>
  <c r="H122" i="2" s="1"/>
  <c r="H109" i="2"/>
  <c r="H110" i="2" s="1"/>
  <c r="H97" i="2"/>
  <c r="H98" i="2" s="1"/>
  <c r="H117" i="2"/>
  <c r="H118" i="2" s="1"/>
  <c r="H85" i="2"/>
  <c r="H86" i="2" s="1"/>
  <c r="H73" i="2"/>
  <c r="H74" i="2" s="1"/>
  <c r="H69" i="2"/>
  <c r="H70" i="2" s="1"/>
  <c r="H115" i="2"/>
  <c r="H116" i="2" s="1"/>
  <c r="H113" i="2"/>
  <c r="H114" i="2" s="1"/>
  <c r="H83" i="2"/>
  <c r="H84" i="2" s="1"/>
  <c r="H101" i="2"/>
  <c r="H102" i="2" s="1"/>
  <c r="H67" i="2"/>
  <c r="H68" i="2" s="1"/>
  <c r="H61" i="2"/>
  <c r="H62" i="2" s="1"/>
  <c r="H59" i="2"/>
  <c r="H60" i="2" s="1"/>
  <c r="H119" i="2"/>
  <c r="H120" i="2" s="1"/>
  <c r="H99" i="2"/>
  <c r="H100" i="2" s="1"/>
  <c r="H79" i="2"/>
  <c r="H80" i="2" s="1"/>
  <c r="H131" i="2"/>
  <c r="H132" i="2" s="1"/>
  <c r="H91" i="2"/>
  <c r="H92" i="2" s="1"/>
  <c r="H63" i="2"/>
  <c r="H64" i="2" s="1"/>
  <c r="H57" i="2"/>
  <c r="H58" i="2" s="1"/>
  <c r="H103" i="2"/>
  <c r="H104" i="2" s="1"/>
  <c r="H89" i="2"/>
  <c r="H90" i="2" s="1"/>
  <c r="H81" i="2"/>
  <c r="H82" i="2" s="1"/>
  <c r="H77" i="2"/>
  <c r="H78" i="2" s="1"/>
  <c r="H75" i="2"/>
  <c r="H76" i="2" s="1"/>
  <c r="H71" i="2"/>
  <c r="H72" i="2" s="1"/>
  <c r="H65" i="2"/>
  <c r="H66" i="2" s="1"/>
  <c r="H23" i="2"/>
  <c r="H133" i="2"/>
  <c r="H134" i="2" s="1"/>
  <c r="H11" i="2"/>
  <c r="H12" i="2" s="1"/>
  <c r="H139" i="2"/>
  <c r="H140" i="2" s="1"/>
  <c r="H129" i="2"/>
  <c r="H130" i="2" s="1"/>
  <c r="H49" i="2"/>
  <c r="H50" i="2" s="1"/>
  <c r="H21" i="2"/>
  <c r="H22" i="2" s="1"/>
  <c r="H17" i="2"/>
  <c r="H18" i="2" s="1"/>
  <c r="H13" i="2"/>
  <c r="H14" i="2" s="1"/>
  <c r="H51" i="2"/>
  <c r="H52" i="2" s="1"/>
  <c r="H15" i="2"/>
  <c r="H16" i="2" s="1"/>
  <c r="H55" i="2"/>
  <c r="H56" i="2" s="1"/>
  <c r="H53" i="2"/>
  <c r="H54" i="2" s="1"/>
  <c r="H19" i="2"/>
  <c r="H20" i="2" s="1"/>
  <c r="H135" i="2"/>
  <c r="H136" i="2" s="1"/>
  <c r="H5" i="2"/>
  <c r="H6" i="2" s="1"/>
  <c r="I9" i="3"/>
  <c r="I13" i="3"/>
  <c r="I14" i="3" s="1"/>
  <c r="I15" i="3"/>
  <c r="I16" i="3" s="1"/>
  <c r="I11" i="3"/>
  <c r="I12" i="3" s="1"/>
  <c r="I3" i="3"/>
  <c r="I4" i="3" s="1"/>
  <c r="H9" i="3"/>
  <c r="H13" i="3"/>
  <c r="H14" i="3" s="1"/>
  <c r="H11" i="3"/>
  <c r="H12" i="3" s="1"/>
  <c r="H15" i="3"/>
  <c r="H16" i="3" s="1"/>
  <c r="H7" i="3"/>
  <c r="H8" i="3" s="1"/>
  <c r="H5" i="3"/>
  <c r="H6" i="3" s="1"/>
  <c r="H47" i="2"/>
  <c r="H48" i="2" s="1"/>
  <c r="H3" i="2"/>
  <c r="H4" i="2" s="1"/>
  <c r="B87" i="2"/>
  <c r="A89" i="2"/>
  <c r="I7" i="3"/>
  <c r="I8" i="3" s="1"/>
  <c r="I5" i="3"/>
  <c r="I6" i="3" s="1"/>
  <c r="I2" i="3"/>
  <c r="J1" i="3"/>
  <c r="B13" i="2"/>
  <c r="H2" i="2"/>
  <c r="I1" i="2"/>
  <c r="I137" i="2" l="1"/>
  <c r="I138" i="2" s="1"/>
  <c r="I243" i="2"/>
  <c r="I244" i="2" s="1"/>
  <c r="I237" i="2"/>
  <c r="I238" i="2" s="1"/>
  <c r="I229" i="2"/>
  <c r="I230" i="2" s="1"/>
  <c r="I239" i="2"/>
  <c r="I240" i="2" s="1"/>
  <c r="I241" i="2"/>
  <c r="I242" i="2" s="1"/>
  <c r="I233" i="2"/>
  <c r="I234" i="2" s="1"/>
  <c r="I227" i="2"/>
  <c r="I228" i="2" s="1"/>
  <c r="I225" i="2"/>
  <c r="I226" i="2" s="1"/>
  <c r="I223" i="2"/>
  <c r="I224" i="2" s="1"/>
  <c r="I235" i="2"/>
  <c r="I236" i="2" s="1"/>
  <c r="I215" i="2"/>
  <c r="I216" i="2" s="1"/>
  <c r="I231" i="2"/>
  <c r="I232" i="2" s="1"/>
  <c r="I221" i="2"/>
  <c r="I222" i="2" s="1"/>
  <c r="I217" i="2"/>
  <c r="I218" i="2" s="1"/>
  <c r="I207" i="2"/>
  <c r="I208" i="2" s="1"/>
  <c r="I213" i="2"/>
  <c r="I214" i="2" s="1"/>
  <c r="I219" i="2"/>
  <c r="I220" i="2" s="1"/>
  <c r="I199" i="2"/>
  <c r="I200" i="2" s="1"/>
  <c r="I203" i="2"/>
  <c r="I204" i="2" s="1"/>
  <c r="I201" i="2"/>
  <c r="I202" i="2" s="1"/>
  <c r="I209" i="2"/>
  <c r="I210" i="2" s="1"/>
  <c r="I205" i="2"/>
  <c r="I206" i="2" s="1"/>
  <c r="I211" i="2"/>
  <c r="I212" i="2" s="1"/>
  <c r="I195" i="2"/>
  <c r="I196" i="2" s="1"/>
  <c r="I189" i="2"/>
  <c r="I190" i="2" s="1"/>
  <c r="I179" i="2"/>
  <c r="I180" i="2" s="1"/>
  <c r="I167" i="2"/>
  <c r="I168" i="2" s="1"/>
  <c r="I197" i="2"/>
  <c r="I198" i="2" s="1"/>
  <c r="I193" i="2"/>
  <c r="I194" i="2" s="1"/>
  <c r="I191" i="2"/>
  <c r="I192" i="2" s="1"/>
  <c r="I185" i="2"/>
  <c r="I186" i="2" s="1"/>
  <c r="I173" i="2"/>
  <c r="I174" i="2" s="1"/>
  <c r="I169" i="2"/>
  <c r="I170" i="2" s="1"/>
  <c r="I175" i="2"/>
  <c r="I176" i="2" s="1"/>
  <c r="I171" i="2"/>
  <c r="I172" i="2" s="1"/>
  <c r="I177" i="2"/>
  <c r="I178" i="2" s="1"/>
  <c r="I165" i="2"/>
  <c r="I166" i="2" s="1"/>
  <c r="I187" i="2"/>
  <c r="I188" i="2" s="1"/>
  <c r="I181" i="2"/>
  <c r="I182" i="2" s="1"/>
  <c r="I183" i="2"/>
  <c r="I184" i="2" s="1"/>
  <c r="I159" i="2"/>
  <c r="I160" i="2" s="1"/>
  <c r="I157" i="2"/>
  <c r="I158" i="2" s="1"/>
  <c r="I155" i="2"/>
  <c r="I156" i="2" s="1"/>
  <c r="I153" i="2"/>
  <c r="I154" i="2" s="1"/>
  <c r="I163" i="2"/>
  <c r="I164" i="2" s="1"/>
  <c r="I161" i="2"/>
  <c r="I162" i="2" s="1"/>
  <c r="I151" i="2"/>
  <c r="I152" i="2" s="1"/>
  <c r="I149" i="2"/>
  <c r="I150" i="2" s="1"/>
  <c r="I147" i="2"/>
  <c r="I148" i="2" s="1"/>
  <c r="I123" i="2"/>
  <c r="I124" i="2" s="1"/>
  <c r="I127" i="2"/>
  <c r="I128" i="2" s="1"/>
  <c r="I141" i="2"/>
  <c r="I142" i="2" s="1"/>
  <c r="I125" i="2"/>
  <c r="I126" i="2" s="1"/>
  <c r="I119" i="2"/>
  <c r="I120" i="2" s="1"/>
  <c r="I117" i="2"/>
  <c r="I118" i="2" s="1"/>
  <c r="I115" i="2"/>
  <c r="I116" i="2" s="1"/>
  <c r="I103" i="2"/>
  <c r="I104" i="2" s="1"/>
  <c r="I91" i="2"/>
  <c r="I92" i="2" s="1"/>
  <c r="I145" i="2"/>
  <c r="I146" i="2" s="1"/>
  <c r="I111" i="2"/>
  <c r="I112" i="2" s="1"/>
  <c r="I107" i="2"/>
  <c r="I108" i="2" s="1"/>
  <c r="I105" i="2"/>
  <c r="I106" i="2" s="1"/>
  <c r="I95" i="2"/>
  <c r="I96" i="2" s="1"/>
  <c r="I93" i="2"/>
  <c r="I94" i="2" s="1"/>
  <c r="I87" i="2"/>
  <c r="I88" i="2" s="1"/>
  <c r="I121" i="2"/>
  <c r="I122" i="2" s="1"/>
  <c r="I109" i="2"/>
  <c r="I110" i="2" s="1"/>
  <c r="I143" i="2"/>
  <c r="I144" i="2" s="1"/>
  <c r="I113" i="2"/>
  <c r="I114" i="2" s="1"/>
  <c r="I101" i="2"/>
  <c r="I102" i="2" s="1"/>
  <c r="I99" i="2"/>
  <c r="I100" i="2" s="1"/>
  <c r="I89" i="2"/>
  <c r="I90" i="2" s="1"/>
  <c r="I77" i="2"/>
  <c r="I78" i="2" s="1"/>
  <c r="I85" i="2"/>
  <c r="I86" i="2" s="1"/>
  <c r="I73" i="2"/>
  <c r="I74" i="2" s="1"/>
  <c r="I69" i="2"/>
  <c r="I70" i="2" s="1"/>
  <c r="I83" i="2"/>
  <c r="I84" i="2" s="1"/>
  <c r="I135" i="2"/>
  <c r="I136" i="2" s="1"/>
  <c r="I67" i="2"/>
  <c r="I68" i="2" s="1"/>
  <c r="I61" i="2"/>
  <c r="I62" i="2" s="1"/>
  <c r="I59" i="2"/>
  <c r="I60" i="2" s="1"/>
  <c r="I79" i="2"/>
  <c r="I80" i="2" s="1"/>
  <c r="I97" i="2"/>
  <c r="I98" i="2" s="1"/>
  <c r="I57" i="2"/>
  <c r="I58" i="2" s="1"/>
  <c r="I81" i="2"/>
  <c r="I82" i="2" s="1"/>
  <c r="I75" i="2"/>
  <c r="I76" i="2" s="1"/>
  <c r="I71" i="2"/>
  <c r="I72" i="2" s="1"/>
  <c r="I65" i="2"/>
  <c r="I66" i="2" s="1"/>
  <c r="I63" i="2"/>
  <c r="I64" i="2" s="1"/>
  <c r="I5" i="2"/>
  <c r="I6" i="2" s="1"/>
  <c r="I131" i="2"/>
  <c r="I132" i="2" s="1"/>
  <c r="I23" i="2"/>
  <c r="I133" i="2"/>
  <c r="I134" i="2" s="1"/>
  <c r="I11" i="2"/>
  <c r="I12" i="2" s="1"/>
  <c r="I139" i="2"/>
  <c r="I140" i="2" s="1"/>
  <c r="I129" i="2"/>
  <c r="I130" i="2" s="1"/>
  <c r="I49" i="2"/>
  <c r="I50" i="2" s="1"/>
  <c r="I21" i="2"/>
  <c r="I22" i="2" s="1"/>
  <c r="I17" i="2"/>
  <c r="I18" i="2" s="1"/>
  <c r="I13" i="2"/>
  <c r="I14" i="2" s="1"/>
  <c r="I51" i="2"/>
  <c r="I52" i="2" s="1"/>
  <c r="I15" i="2"/>
  <c r="I16" i="2" s="1"/>
  <c r="I55" i="2"/>
  <c r="I56" i="2" s="1"/>
  <c r="I53" i="2"/>
  <c r="I54" i="2" s="1"/>
  <c r="I19" i="2"/>
  <c r="I20" i="2" s="1"/>
  <c r="J13" i="3"/>
  <c r="J15" i="3"/>
  <c r="J16" i="3" s="1"/>
  <c r="J11" i="3"/>
  <c r="J12" i="3" s="1"/>
  <c r="J9" i="3"/>
  <c r="A91" i="2"/>
  <c r="B89" i="2"/>
  <c r="I3" i="2"/>
  <c r="I4" i="2" s="1"/>
  <c r="I47" i="2"/>
  <c r="I48" i="2" s="1"/>
  <c r="J7" i="3"/>
  <c r="J8" i="3" s="1"/>
  <c r="J14" i="3"/>
  <c r="J2" i="3"/>
  <c r="J5" i="3"/>
  <c r="J6" i="3" s="1"/>
  <c r="K1" i="3"/>
  <c r="B15" i="2"/>
  <c r="J1" i="2"/>
  <c r="I2" i="2"/>
  <c r="J137" i="2" l="1"/>
  <c r="J138" i="2" s="1"/>
  <c r="J235" i="2"/>
  <c r="J236" i="2" s="1"/>
  <c r="J231" i="2"/>
  <c r="J232" i="2" s="1"/>
  <c r="J229" i="2"/>
  <c r="J230" i="2" s="1"/>
  <c r="J237" i="2"/>
  <c r="J238" i="2" s="1"/>
  <c r="J243" i="2"/>
  <c r="J244" i="2" s="1"/>
  <c r="J223" i="2"/>
  <c r="J224" i="2" s="1"/>
  <c r="J217" i="2"/>
  <c r="J218" i="2" s="1"/>
  <c r="J215" i="2"/>
  <c r="J216" i="2" s="1"/>
  <c r="J219" i="2"/>
  <c r="J220" i="2" s="1"/>
  <c r="J241" i="2"/>
  <c r="J242" i="2" s="1"/>
  <c r="J239" i="2"/>
  <c r="J240" i="2" s="1"/>
  <c r="J233" i="2"/>
  <c r="J234" i="2" s="1"/>
  <c r="J201" i="2"/>
  <c r="J202" i="2" s="1"/>
  <c r="J213" i="2"/>
  <c r="J214" i="2" s="1"/>
  <c r="J211" i="2"/>
  <c r="J212" i="2" s="1"/>
  <c r="J207" i="2"/>
  <c r="J208" i="2" s="1"/>
  <c r="J205" i="2"/>
  <c r="J206" i="2" s="1"/>
  <c r="J203" i="2"/>
  <c r="J204" i="2" s="1"/>
  <c r="J227" i="2"/>
  <c r="J228" i="2" s="1"/>
  <c r="J225" i="2"/>
  <c r="J226" i="2" s="1"/>
  <c r="J199" i="2"/>
  <c r="J200" i="2" s="1"/>
  <c r="J221" i="2"/>
  <c r="J222" i="2" s="1"/>
  <c r="J209" i="2"/>
  <c r="J210" i="2" s="1"/>
  <c r="J191" i="2"/>
  <c r="J192" i="2" s="1"/>
  <c r="J195" i="2"/>
  <c r="J196" i="2" s="1"/>
  <c r="J187" i="2"/>
  <c r="J188" i="2" s="1"/>
  <c r="J197" i="2"/>
  <c r="J198" i="2" s="1"/>
  <c r="J193" i="2"/>
  <c r="J194" i="2" s="1"/>
  <c r="J177" i="2"/>
  <c r="J178" i="2" s="1"/>
  <c r="J171" i="2"/>
  <c r="J172" i="2" s="1"/>
  <c r="J165" i="2"/>
  <c r="J166" i="2" s="1"/>
  <c r="J189" i="2"/>
  <c r="J190" i="2" s="1"/>
  <c r="J167" i="2"/>
  <c r="J168" i="2" s="1"/>
  <c r="J183" i="2"/>
  <c r="J184" i="2" s="1"/>
  <c r="J175" i="2"/>
  <c r="J176" i="2" s="1"/>
  <c r="J169" i="2"/>
  <c r="J170" i="2" s="1"/>
  <c r="J173" i="2"/>
  <c r="J174" i="2" s="1"/>
  <c r="J185" i="2"/>
  <c r="J186" i="2" s="1"/>
  <c r="J179" i="2"/>
  <c r="J180" i="2" s="1"/>
  <c r="J181" i="2"/>
  <c r="J182" i="2" s="1"/>
  <c r="J163" i="2"/>
  <c r="J164" i="2" s="1"/>
  <c r="J161" i="2"/>
  <c r="J162" i="2" s="1"/>
  <c r="J151" i="2"/>
  <c r="J152" i="2" s="1"/>
  <c r="J159" i="2"/>
  <c r="J160" i="2" s="1"/>
  <c r="J157" i="2"/>
  <c r="J158" i="2" s="1"/>
  <c r="J155" i="2"/>
  <c r="J156" i="2" s="1"/>
  <c r="J153" i="2"/>
  <c r="J154" i="2" s="1"/>
  <c r="J149" i="2"/>
  <c r="J150" i="2" s="1"/>
  <c r="J141" i="2"/>
  <c r="J142" i="2" s="1"/>
  <c r="J145" i="2"/>
  <c r="J146" i="2" s="1"/>
  <c r="J143" i="2"/>
  <c r="J144" i="2" s="1"/>
  <c r="J121" i="2"/>
  <c r="J122" i="2" s="1"/>
  <c r="J125" i="2"/>
  <c r="J126" i="2" s="1"/>
  <c r="J117" i="2"/>
  <c r="J118" i="2" s="1"/>
  <c r="J115" i="2"/>
  <c r="J116" i="2" s="1"/>
  <c r="J103" i="2"/>
  <c r="J104" i="2" s="1"/>
  <c r="J91" i="2"/>
  <c r="J92" i="2" s="1"/>
  <c r="J123" i="2"/>
  <c r="J124" i="2" s="1"/>
  <c r="J127" i="2"/>
  <c r="J128" i="2" s="1"/>
  <c r="J111" i="2"/>
  <c r="J112" i="2" s="1"/>
  <c r="J107" i="2"/>
  <c r="J108" i="2" s="1"/>
  <c r="J105" i="2"/>
  <c r="J106" i="2" s="1"/>
  <c r="J95" i="2"/>
  <c r="J96" i="2" s="1"/>
  <c r="J93" i="2"/>
  <c r="J94" i="2" s="1"/>
  <c r="J87" i="2"/>
  <c r="J88" i="2" s="1"/>
  <c r="J147" i="2"/>
  <c r="J148" i="2" s="1"/>
  <c r="J119" i="2"/>
  <c r="J120" i="2" s="1"/>
  <c r="J81" i="2"/>
  <c r="J82" i="2" s="1"/>
  <c r="J75" i="2"/>
  <c r="J76" i="2" s="1"/>
  <c r="J71" i="2"/>
  <c r="J72" i="2" s="1"/>
  <c r="J65" i="2"/>
  <c r="J66" i="2" s="1"/>
  <c r="J113" i="2"/>
  <c r="J114" i="2" s="1"/>
  <c r="J85" i="2"/>
  <c r="J86" i="2" s="1"/>
  <c r="J73" i="2"/>
  <c r="J74" i="2" s="1"/>
  <c r="J69" i="2"/>
  <c r="J70" i="2" s="1"/>
  <c r="J109" i="2"/>
  <c r="J110" i="2" s="1"/>
  <c r="J101" i="2"/>
  <c r="J102" i="2" s="1"/>
  <c r="J83" i="2"/>
  <c r="J84" i="2" s="1"/>
  <c r="J135" i="2"/>
  <c r="J136" i="2" s="1"/>
  <c r="J55" i="2"/>
  <c r="J56" i="2" s="1"/>
  <c r="J99" i="2"/>
  <c r="J100" i="2" s="1"/>
  <c r="J67" i="2"/>
  <c r="J68" i="2" s="1"/>
  <c r="J61" i="2"/>
  <c r="J62" i="2" s="1"/>
  <c r="J59" i="2"/>
  <c r="J60" i="2" s="1"/>
  <c r="J79" i="2"/>
  <c r="J80" i="2" s="1"/>
  <c r="J97" i="2"/>
  <c r="J98" i="2" s="1"/>
  <c r="J89" i="2"/>
  <c r="J90" i="2" s="1"/>
  <c r="J63" i="2"/>
  <c r="J64" i="2" s="1"/>
  <c r="J57" i="2"/>
  <c r="J58" i="2" s="1"/>
  <c r="J133" i="2"/>
  <c r="J134" i="2" s="1"/>
  <c r="J129" i="2"/>
  <c r="J130" i="2" s="1"/>
  <c r="J77" i="2"/>
  <c r="J78" i="2" s="1"/>
  <c r="J53" i="2"/>
  <c r="J54" i="2" s="1"/>
  <c r="J19" i="2"/>
  <c r="J20" i="2" s="1"/>
  <c r="J131" i="2"/>
  <c r="J132" i="2" s="1"/>
  <c r="J23" i="2"/>
  <c r="J139" i="2"/>
  <c r="J140" i="2" s="1"/>
  <c r="J11" i="2"/>
  <c r="J12" i="2" s="1"/>
  <c r="J49" i="2"/>
  <c r="J50" i="2" s="1"/>
  <c r="J21" i="2"/>
  <c r="J22" i="2" s="1"/>
  <c r="J17" i="2"/>
  <c r="J18" i="2" s="1"/>
  <c r="J13" i="2"/>
  <c r="J14" i="2" s="1"/>
  <c r="J7" i="2"/>
  <c r="J8" i="2" s="1"/>
  <c r="J51" i="2"/>
  <c r="J52" i="2" s="1"/>
  <c r="J15" i="2"/>
  <c r="J16" i="2" s="1"/>
  <c r="J5" i="2"/>
  <c r="J6" i="2" s="1"/>
  <c r="K13" i="3"/>
  <c r="K11" i="3"/>
  <c r="K15" i="3"/>
  <c r="K16" i="3" s="1"/>
  <c r="K3" i="3"/>
  <c r="K4" i="3" s="1"/>
  <c r="K9" i="3"/>
  <c r="J47" i="2"/>
  <c r="J48" i="2" s="1"/>
  <c r="J3" i="2"/>
  <c r="J4" i="2" s="1"/>
  <c r="A93" i="2"/>
  <c r="B91" i="2"/>
  <c r="K14" i="3"/>
  <c r="K12" i="3"/>
  <c r="K2" i="3"/>
  <c r="K7" i="3"/>
  <c r="K8" i="3" s="1"/>
  <c r="K5" i="3"/>
  <c r="K6" i="3" s="1"/>
  <c r="L1" i="3"/>
  <c r="B17" i="2"/>
  <c r="K1" i="2"/>
  <c r="J2" i="2"/>
  <c r="K137" i="2" l="1"/>
  <c r="K138" i="2" s="1"/>
  <c r="K239" i="2"/>
  <c r="K240" i="2" s="1"/>
  <c r="K243" i="2"/>
  <c r="K244" i="2" s="1"/>
  <c r="K227" i="2"/>
  <c r="K228" i="2" s="1"/>
  <c r="K241" i="2"/>
  <c r="K242" i="2" s="1"/>
  <c r="K235" i="2"/>
  <c r="K236" i="2" s="1"/>
  <c r="K237" i="2"/>
  <c r="K238" i="2" s="1"/>
  <c r="K233" i="2"/>
  <c r="K234" i="2" s="1"/>
  <c r="K225" i="2"/>
  <c r="K226" i="2" s="1"/>
  <c r="K201" i="2"/>
  <c r="K202" i="2" s="1"/>
  <c r="K223" i="2"/>
  <c r="K224" i="2" s="1"/>
  <c r="K217" i="2"/>
  <c r="K218" i="2" s="1"/>
  <c r="K231" i="2"/>
  <c r="K232" i="2" s="1"/>
  <c r="K203" i="2"/>
  <c r="K204" i="2" s="1"/>
  <c r="K229" i="2"/>
  <c r="K230" i="2" s="1"/>
  <c r="K215" i="2"/>
  <c r="K216" i="2" s="1"/>
  <c r="K199" i="2"/>
  <c r="K200" i="2" s="1"/>
  <c r="K209" i="2"/>
  <c r="K210" i="2" s="1"/>
  <c r="K211" i="2"/>
  <c r="K212" i="2" s="1"/>
  <c r="K213" i="2"/>
  <c r="K214" i="2" s="1"/>
  <c r="K219" i="2"/>
  <c r="K220" i="2" s="1"/>
  <c r="K221" i="2"/>
  <c r="K222" i="2" s="1"/>
  <c r="K205" i="2"/>
  <c r="K206" i="2" s="1"/>
  <c r="K195" i="2"/>
  <c r="K196" i="2" s="1"/>
  <c r="K207" i="2"/>
  <c r="K208" i="2" s="1"/>
  <c r="K197" i="2"/>
  <c r="K198" i="2" s="1"/>
  <c r="K193" i="2"/>
  <c r="K194" i="2" s="1"/>
  <c r="K187" i="2"/>
  <c r="K188" i="2" s="1"/>
  <c r="K183" i="2"/>
  <c r="K184" i="2" s="1"/>
  <c r="K175" i="2"/>
  <c r="K176" i="2" s="1"/>
  <c r="K191" i="2"/>
  <c r="K192" i="2" s="1"/>
  <c r="K181" i="2"/>
  <c r="K182" i="2" s="1"/>
  <c r="K169" i="2"/>
  <c r="K170" i="2" s="1"/>
  <c r="K189" i="2"/>
  <c r="K190" i="2" s="1"/>
  <c r="K185" i="2"/>
  <c r="K186" i="2" s="1"/>
  <c r="K173" i="2"/>
  <c r="K174" i="2" s="1"/>
  <c r="K179" i="2"/>
  <c r="K180" i="2" s="1"/>
  <c r="K177" i="2"/>
  <c r="K178" i="2" s="1"/>
  <c r="K171" i="2"/>
  <c r="K172" i="2" s="1"/>
  <c r="K165" i="2"/>
  <c r="K166" i="2" s="1"/>
  <c r="K167" i="2"/>
  <c r="K168" i="2" s="1"/>
  <c r="K163" i="2"/>
  <c r="K164" i="2" s="1"/>
  <c r="K161" i="2"/>
  <c r="K162" i="2" s="1"/>
  <c r="K151" i="2"/>
  <c r="K152" i="2" s="1"/>
  <c r="K159" i="2"/>
  <c r="K160" i="2" s="1"/>
  <c r="K157" i="2"/>
  <c r="K158" i="2" s="1"/>
  <c r="K155" i="2"/>
  <c r="K156" i="2" s="1"/>
  <c r="K153" i="2"/>
  <c r="K154" i="2" s="1"/>
  <c r="K149" i="2"/>
  <c r="K150" i="2" s="1"/>
  <c r="K145" i="2"/>
  <c r="K146" i="2" s="1"/>
  <c r="K143" i="2"/>
  <c r="K144" i="2" s="1"/>
  <c r="K121" i="2"/>
  <c r="K122" i="2" s="1"/>
  <c r="K147" i="2"/>
  <c r="K148" i="2" s="1"/>
  <c r="K123" i="2"/>
  <c r="K124" i="2" s="1"/>
  <c r="K127" i="2"/>
  <c r="K128" i="2" s="1"/>
  <c r="K119" i="2"/>
  <c r="K120" i="2" s="1"/>
  <c r="K113" i="2"/>
  <c r="K114" i="2" s="1"/>
  <c r="K101" i="2"/>
  <c r="K102" i="2" s="1"/>
  <c r="K99" i="2"/>
  <c r="K100" i="2" s="1"/>
  <c r="K125" i="2"/>
  <c r="K126" i="2" s="1"/>
  <c r="K117" i="2"/>
  <c r="K118" i="2" s="1"/>
  <c r="K141" i="2"/>
  <c r="K142" i="2" s="1"/>
  <c r="K115" i="2"/>
  <c r="K116" i="2" s="1"/>
  <c r="K103" i="2"/>
  <c r="K104" i="2" s="1"/>
  <c r="K91" i="2"/>
  <c r="K92" i="2" s="1"/>
  <c r="K111" i="2"/>
  <c r="K112" i="2" s="1"/>
  <c r="K107" i="2"/>
  <c r="K108" i="2" s="1"/>
  <c r="K105" i="2"/>
  <c r="K106" i="2" s="1"/>
  <c r="K109" i="2"/>
  <c r="K110" i="2" s="1"/>
  <c r="K97" i="2"/>
  <c r="K98" i="2" s="1"/>
  <c r="K85" i="2"/>
  <c r="K86" i="2" s="1"/>
  <c r="K87" i="2"/>
  <c r="K88" i="2" s="1"/>
  <c r="K77" i="2"/>
  <c r="K78" i="2" s="1"/>
  <c r="K95" i="2"/>
  <c r="K96" i="2" s="1"/>
  <c r="K81" i="2"/>
  <c r="K82" i="2" s="1"/>
  <c r="K75" i="2"/>
  <c r="K76" i="2" s="1"/>
  <c r="K71" i="2"/>
  <c r="K72" i="2" s="1"/>
  <c r="K65" i="2"/>
  <c r="K66" i="2" s="1"/>
  <c r="K73" i="2"/>
  <c r="K74" i="2" s="1"/>
  <c r="K69" i="2"/>
  <c r="K70" i="2" s="1"/>
  <c r="K83" i="2"/>
  <c r="K84" i="2" s="1"/>
  <c r="K67" i="2"/>
  <c r="K68" i="2" s="1"/>
  <c r="K61" i="2"/>
  <c r="K62" i="2" s="1"/>
  <c r="K59" i="2"/>
  <c r="K60" i="2" s="1"/>
  <c r="K79" i="2"/>
  <c r="K80" i="2" s="1"/>
  <c r="K131" i="2"/>
  <c r="K132" i="2" s="1"/>
  <c r="K93" i="2"/>
  <c r="K94" i="2" s="1"/>
  <c r="K89" i="2"/>
  <c r="K90" i="2" s="1"/>
  <c r="K63" i="2"/>
  <c r="K64" i="2" s="1"/>
  <c r="K57" i="2"/>
  <c r="K58" i="2" s="1"/>
  <c r="K133" i="2"/>
  <c r="K134" i="2" s="1"/>
  <c r="K129" i="2"/>
  <c r="K130" i="2" s="1"/>
  <c r="K135" i="2"/>
  <c r="K136" i="2" s="1"/>
  <c r="K55" i="2"/>
  <c r="K56" i="2" s="1"/>
  <c r="K51" i="2"/>
  <c r="K52" i="2" s="1"/>
  <c r="K15" i="2"/>
  <c r="K16" i="2" s="1"/>
  <c r="K7" i="2"/>
  <c r="K8" i="2" s="1"/>
  <c r="K53" i="2"/>
  <c r="K54" i="2" s="1"/>
  <c r="K19" i="2"/>
  <c r="K20" i="2" s="1"/>
  <c r="K5" i="2"/>
  <c r="K6" i="2" s="1"/>
  <c r="K23" i="2"/>
  <c r="K11" i="2"/>
  <c r="K12" i="2" s="1"/>
  <c r="K139" i="2"/>
  <c r="K140" i="2" s="1"/>
  <c r="K49" i="2"/>
  <c r="K50" i="2" s="1"/>
  <c r="K21" i="2"/>
  <c r="K22" i="2" s="1"/>
  <c r="K17" i="2"/>
  <c r="K18" i="2" s="1"/>
  <c r="K13" i="2"/>
  <c r="K14" i="2" s="1"/>
  <c r="L11" i="3"/>
  <c r="L15" i="3"/>
  <c r="L16" i="3" s="1"/>
  <c r="L9" i="3"/>
  <c r="L13" i="3"/>
  <c r="L14" i="3" s="1"/>
  <c r="K47" i="2"/>
  <c r="K48" i="2" s="1"/>
  <c r="K3" i="2"/>
  <c r="K4" i="2" s="1"/>
  <c r="A95" i="2"/>
  <c r="B93" i="2"/>
  <c r="L2" i="3"/>
  <c r="L7" i="3"/>
  <c r="L8" i="3" s="1"/>
  <c r="L12" i="3"/>
  <c r="L5" i="3"/>
  <c r="L6" i="3" s="1"/>
  <c r="M1" i="3"/>
  <c r="B19" i="2"/>
  <c r="K2" i="2"/>
  <c r="L1" i="2"/>
  <c r="L137" i="2" l="1"/>
  <c r="L138" i="2" s="1"/>
  <c r="L231" i="2"/>
  <c r="L232" i="2" s="1"/>
  <c r="L243" i="2"/>
  <c r="L244" i="2" s="1"/>
  <c r="L237" i="2"/>
  <c r="L238" i="2" s="1"/>
  <c r="L241" i="2"/>
  <c r="L242" i="2" s="1"/>
  <c r="L239" i="2"/>
  <c r="L240" i="2" s="1"/>
  <c r="L229" i="2"/>
  <c r="L230" i="2" s="1"/>
  <c r="L227" i="2"/>
  <c r="L228" i="2" s="1"/>
  <c r="L233" i="2"/>
  <c r="L234" i="2" s="1"/>
  <c r="L225" i="2"/>
  <c r="L226" i="2" s="1"/>
  <c r="L213" i="2"/>
  <c r="L214" i="2" s="1"/>
  <c r="L199" i="2"/>
  <c r="L200" i="2" s="1"/>
  <c r="L235" i="2"/>
  <c r="L236" i="2" s="1"/>
  <c r="L215" i="2"/>
  <c r="L216" i="2" s="1"/>
  <c r="L209" i="2"/>
  <c r="L210" i="2" s="1"/>
  <c r="L203" i="2"/>
  <c r="L204" i="2" s="1"/>
  <c r="L223" i="2"/>
  <c r="L224" i="2" s="1"/>
  <c r="L221" i="2"/>
  <c r="L222" i="2" s="1"/>
  <c r="L205" i="2"/>
  <c r="L206" i="2" s="1"/>
  <c r="L201" i="2"/>
  <c r="L202" i="2" s="1"/>
  <c r="L217" i="2"/>
  <c r="L218" i="2" s="1"/>
  <c r="L207" i="2"/>
  <c r="L208" i="2" s="1"/>
  <c r="L211" i="2"/>
  <c r="L212" i="2" s="1"/>
  <c r="L219" i="2"/>
  <c r="L220" i="2" s="1"/>
  <c r="L189" i="2"/>
  <c r="L190" i="2" s="1"/>
  <c r="L193" i="2"/>
  <c r="L194" i="2" s="1"/>
  <c r="L191" i="2"/>
  <c r="L192" i="2" s="1"/>
  <c r="L185" i="2"/>
  <c r="L186" i="2" s="1"/>
  <c r="L195" i="2"/>
  <c r="L196" i="2" s="1"/>
  <c r="L197" i="2"/>
  <c r="L198" i="2" s="1"/>
  <c r="L187" i="2"/>
  <c r="L188" i="2" s="1"/>
  <c r="L177" i="2"/>
  <c r="L178" i="2" s="1"/>
  <c r="L171" i="2"/>
  <c r="L172" i="2" s="1"/>
  <c r="L165" i="2"/>
  <c r="L166" i="2" s="1"/>
  <c r="L181" i="2"/>
  <c r="L182" i="2" s="1"/>
  <c r="L183" i="2"/>
  <c r="L184" i="2" s="1"/>
  <c r="L167" i="2"/>
  <c r="L168" i="2" s="1"/>
  <c r="L169" i="2"/>
  <c r="L170" i="2" s="1"/>
  <c r="L173" i="2"/>
  <c r="L174" i="2" s="1"/>
  <c r="L175" i="2"/>
  <c r="L176" i="2" s="1"/>
  <c r="L179" i="2"/>
  <c r="L180" i="2" s="1"/>
  <c r="L159" i="2"/>
  <c r="L160" i="2" s="1"/>
  <c r="L157" i="2"/>
  <c r="L158" i="2" s="1"/>
  <c r="L155" i="2"/>
  <c r="L156" i="2" s="1"/>
  <c r="L161" i="2"/>
  <c r="L162" i="2" s="1"/>
  <c r="L151" i="2"/>
  <c r="L152" i="2" s="1"/>
  <c r="L163" i="2"/>
  <c r="L164" i="2" s="1"/>
  <c r="L153" i="2"/>
  <c r="L154" i="2" s="1"/>
  <c r="L149" i="2"/>
  <c r="L150" i="2" s="1"/>
  <c r="L141" i="2"/>
  <c r="L142" i="2" s="1"/>
  <c r="L125" i="2"/>
  <c r="L126" i="2" s="1"/>
  <c r="L119" i="2"/>
  <c r="L120" i="2" s="1"/>
  <c r="L147" i="2"/>
  <c r="L148" i="2" s="1"/>
  <c r="L143" i="2"/>
  <c r="L144" i="2" s="1"/>
  <c r="L113" i="2"/>
  <c r="L114" i="2" s="1"/>
  <c r="L101" i="2"/>
  <c r="L102" i="2" s="1"/>
  <c r="L99" i="2"/>
  <c r="L100" i="2" s="1"/>
  <c r="L89" i="2"/>
  <c r="L90" i="2" s="1"/>
  <c r="L145" i="2"/>
  <c r="L146" i="2" s="1"/>
  <c r="L117" i="2"/>
  <c r="L118" i="2" s="1"/>
  <c r="L123" i="2"/>
  <c r="L124" i="2" s="1"/>
  <c r="L115" i="2"/>
  <c r="L116" i="2" s="1"/>
  <c r="L103" i="2"/>
  <c r="L104" i="2" s="1"/>
  <c r="L91" i="2"/>
  <c r="L92" i="2" s="1"/>
  <c r="L127" i="2"/>
  <c r="L128" i="2" s="1"/>
  <c r="L121" i="2"/>
  <c r="L122" i="2" s="1"/>
  <c r="L93" i="2"/>
  <c r="L94" i="2" s="1"/>
  <c r="L63" i="2"/>
  <c r="L64" i="2" s="1"/>
  <c r="L57" i="2"/>
  <c r="L58" i="2" s="1"/>
  <c r="L133" i="2"/>
  <c r="L134" i="2" s="1"/>
  <c r="L129" i="2"/>
  <c r="L130" i="2" s="1"/>
  <c r="L87" i="2"/>
  <c r="L88" i="2" s="1"/>
  <c r="L77" i="2"/>
  <c r="L78" i="2" s="1"/>
  <c r="L95" i="2"/>
  <c r="L96" i="2" s="1"/>
  <c r="L81" i="2"/>
  <c r="L82" i="2" s="1"/>
  <c r="L75" i="2"/>
  <c r="L76" i="2" s="1"/>
  <c r="L71" i="2"/>
  <c r="L72" i="2" s="1"/>
  <c r="L65" i="2"/>
  <c r="L66" i="2" s="1"/>
  <c r="L85" i="2"/>
  <c r="L86" i="2" s="1"/>
  <c r="L111" i="2"/>
  <c r="L112" i="2" s="1"/>
  <c r="L109" i="2"/>
  <c r="L110" i="2" s="1"/>
  <c r="L107" i="2"/>
  <c r="L108" i="2" s="1"/>
  <c r="L73" i="2"/>
  <c r="L74" i="2" s="1"/>
  <c r="L69" i="2"/>
  <c r="L70" i="2" s="1"/>
  <c r="L83" i="2"/>
  <c r="L84" i="2" s="1"/>
  <c r="L67" i="2"/>
  <c r="L68" i="2" s="1"/>
  <c r="L61" i="2"/>
  <c r="L62" i="2" s="1"/>
  <c r="L59" i="2"/>
  <c r="L60" i="2" s="1"/>
  <c r="L105" i="2"/>
  <c r="L106" i="2" s="1"/>
  <c r="L97" i="2"/>
  <c r="L98" i="2" s="1"/>
  <c r="L79" i="2"/>
  <c r="L80" i="2" s="1"/>
  <c r="L131" i="2"/>
  <c r="L132" i="2" s="1"/>
  <c r="L49" i="2"/>
  <c r="L50" i="2" s="1"/>
  <c r="L21" i="2"/>
  <c r="L22" i="2" s="1"/>
  <c r="L17" i="2"/>
  <c r="L18" i="2" s="1"/>
  <c r="L13" i="2"/>
  <c r="L14" i="2" s="1"/>
  <c r="L135" i="2"/>
  <c r="L136" i="2" s="1"/>
  <c r="L55" i="2"/>
  <c r="L56" i="2" s="1"/>
  <c r="L51" i="2"/>
  <c r="L52" i="2" s="1"/>
  <c r="L15" i="2"/>
  <c r="L16" i="2" s="1"/>
  <c r="L53" i="2"/>
  <c r="L54" i="2" s="1"/>
  <c r="L19" i="2"/>
  <c r="L20" i="2" s="1"/>
  <c r="L139" i="2"/>
  <c r="L140" i="2" s="1"/>
  <c r="L5" i="2"/>
  <c r="L6" i="2" s="1"/>
  <c r="L23" i="2"/>
  <c r="L11" i="2"/>
  <c r="L12" i="2" s="1"/>
  <c r="L7" i="2"/>
  <c r="L8" i="2" s="1"/>
  <c r="M15" i="3"/>
  <c r="M16" i="3" s="1"/>
  <c r="M11" i="3"/>
  <c r="M12" i="3" s="1"/>
  <c r="M3" i="3"/>
  <c r="M4" i="3" s="1"/>
  <c r="M9" i="3"/>
  <c r="M13" i="3"/>
  <c r="M14" i="3" s="1"/>
  <c r="L47" i="2"/>
  <c r="L48" i="2" s="1"/>
  <c r="L3" i="2"/>
  <c r="L4" i="2" s="1"/>
  <c r="A97" i="2"/>
  <c r="B95" i="2"/>
  <c r="M2" i="3"/>
  <c r="M7" i="3"/>
  <c r="M8" i="3" s="1"/>
  <c r="M5" i="3"/>
  <c r="M6" i="3" s="1"/>
  <c r="N1" i="3"/>
  <c r="B21" i="2"/>
  <c r="L2" i="2"/>
  <c r="M1" i="2"/>
  <c r="M137" i="2" l="1"/>
  <c r="M138" i="2" s="1"/>
  <c r="M241" i="2"/>
  <c r="M242" i="2" s="1"/>
  <c r="M233" i="2"/>
  <c r="M234" i="2" s="1"/>
  <c r="M243" i="2"/>
  <c r="M244" i="2" s="1"/>
  <c r="M239" i="2"/>
  <c r="M240" i="2" s="1"/>
  <c r="M237" i="2"/>
  <c r="M238" i="2" s="1"/>
  <c r="M225" i="2"/>
  <c r="M226" i="2" s="1"/>
  <c r="M221" i="2"/>
  <c r="M222" i="2" s="1"/>
  <c r="M229" i="2"/>
  <c r="M230" i="2" s="1"/>
  <c r="M227" i="2"/>
  <c r="M228" i="2" s="1"/>
  <c r="M211" i="2"/>
  <c r="M212" i="2" s="1"/>
  <c r="M209" i="2"/>
  <c r="M210" i="2" s="1"/>
  <c r="M207" i="2"/>
  <c r="M208" i="2" s="1"/>
  <c r="M205" i="2"/>
  <c r="M206" i="2" s="1"/>
  <c r="M235" i="2"/>
  <c r="M236" i="2" s="1"/>
  <c r="M231" i="2"/>
  <c r="M232" i="2" s="1"/>
  <c r="M223" i="2"/>
  <c r="M224" i="2" s="1"/>
  <c r="M217" i="2"/>
  <c r="M218" i="2" s="1"/>
  <c r="M219" i="2"/>
  <c r="M220" i="2" s="1"/>
  <c r="M215" i="2"/>
  <c r="M216" i="2" s="1"/>
  <c r="M213" i="2"/>
  <c r="M214" i="2" s="1"/>
  <c r="M203" i="2"/>
  <c r="M204" i="2" s="1"/>
  <c r="M199" i="2"/>
  <c r="M200" i="2" s="1"/>
  <c r="M201" i="2"/>
  <c r="M202" i="2" s="1"/>
  <c r="M197" i="2"/>
  <c r="M198" i="2" s="1"/>
  <c r="M193" i="2"/>
  <c r="M194" i="2" s="1"/>
  <c r="M191" i="2"/>
  <c r="M192" i="2" s="1"/>
  <c r="M185" i="2"/>
  <c r="M186" i="2" s="1"/>
  <c r="M173" i="2"/>
  <c r="M174" i="2" s="1"/>
  <c r="M195" i="2"/>
  <c r="M196" i="2" s="1"/>
  <c r="M179" i="2"/>
  <c r="M180" i="2" s="1"/>
  <c r="M167" i="2"/>
  <c r="M168" i="2" s="1"/>
  <c r="M187" i="2"/>
  <c r="M188" i="2" s="1"/>
  <c r="M177" i="2"/>
  <c r="M178" i="2" s="1"/>
  <c r="M171" i="2"/>
  <c r="M172" i="2" s="1"/>
  <c r="M165" i="2"/>
  <c r="M166" i="2" s="1"/>
  <c r="M189" i="2"/>
  <c r="M190" i="2" s="1"/>
  <c r="M181" i="2"/>
  <c r="M182" i="2" s="1"/>
  <c r="M183" i="2"/>
  <c r="M184" i="2" s="1"/>
  <c r="M169" i="2"/>
  <c r="M170" i="2" s="1"/>
  <c r="M175" i="2"/>
  <c r="M176" i="2" s="1"/>
  <c r="M163" i="2"/>
  <c r="M164" i="2" s="1"/>
  <c r="M161" i="2"/>
  <c r="M162" i="2" s="1"/>
  <c r="M151" i="2"/>
  <c r="M152" i="2" s="1"/>
  <c r="M153" i="2"/>
  <c r="M154" i="2" s="1"/>
  <c r="M159" i="2"/>
  <c r="M160" i="2" s="1"/>
  <c r="M157" i="2"/>
  <c r="M158" i="2" s="1"/>
  <c r="M155" i="2"/>
  <c r="M156" i="2" s="1"/>
  <c r="M149" i="2"/>
  <c r="M150" i="2" s="1"/>
  <c r="M141" i="2"/>
  <c r="M142" i="2" s="1"/>
  <c r="M125" i="2"/>
  <c r="M126" i="2" s="1"/>
  <c r="M119" i="2"/>
  <c r="M120" i="2" s="1"/>
  <c r="M117" i="2"/>
  <c r="M118" i="2" s="1"/>
  <c r="M145" i="2"/>
  <c r="M146" i="2" s="1"/>
  <c r="M143" i="2"/>
  <c r="M144" i="2" s="1"/>
  <c r="M147" i="2"/>
  <c r="M148" i="2" s="1"/>
  <c r="M123" i="2"/>
  <c r="M124" i="2" s="1"/>
  <c r="M109" i="2"/>
  <c r="M110" i="2" s="1"/>
  <c r="M97" i="2"/>
  <c r="M98" i="2" s="1"/>
  <c r="M113" i="2"/>
  <c r="M114" i="2" s="1"/>
  <c r="M101" i="2"/>
  <c r="M102" i="2" s="1"/>
  <c r="M99" i="2"/>
  <c r="M100" i="2" s="1"/>
  <c r="M89" i="2"/>
  <c r="M90" i="2" s="1"/>
  <c r="M115" i="2"/>
  <c r="M116" i="2" s="1"/>
  <c r="M103" i="2"/>
  <c r="M104" i="2" s="1"/>
  <c r="M111" i="2"/>
  <c r="M112" i="2" s="1"/>
  <c r="M107" i="2"/>
  <c r="M108" i="2" s="1"/>
  <c r="M105" i="2"/>
  <c r="M106" i="2" s="1"/>
  <c r="M95" i="2"/>
  <c r="M96" i="2" s="1"/>
  <c r="M93" i="2"/>
  <c r="M94" i="2" s="1"/>
  <c r="M87" i="2"/>
  <c r="M88" i="2" s="1"/>
  <c r="M83" i="2"/>
  <c r="M84" i="2" s="1"/>
  <c r="M81" i="2"/>
  <c r="M82" i="2" s="1"/>
  <c r="M75" i="2"/>
  <c r="M76" i="2" s="1"/>
  <c r="M121" i="2"/>
  <c r="M122" i="2" s="1"/>
  <c r="M79" i="2"/>
  <c r="M80" i="2" s="1"/>
  <c r="M131" i="2"/>
  <c r="M132" i="2" s="1"/>
  <c r="M63" i="2"/>
  <c r="M64" i="2" s="1"/>
  <c r="M133" i="2"/>
  <c r="M134" i="2" s="1"/>
  <c r="M77" i="2"/>
  <c r="M78" i="2" s="1"/>
  <c r="M71" i="2"/>
  <c r="M72" i="2" s="1"/>
  <c r="M65" i="2"/>
  <c r="M66" i="2" s="1"/>
  <c r="M57" i="2"/>
  <c r="M58" i="2" s="1"/>
  <c r="M127" i="2"/>
  <c r="M128" i="2" s="1"/>
  <c r="M85" i="2"/>
  <c r="M86" i="2" s="1"/>
  <c r="M91" i="2"/>
  <c r="M92" i="2" s="1"/>
  <c r="M73" i="2"/>
  <c r="M74" i="2" s="1"/>
  <c r="M69" i="2"/>
  <c r="M70" i="2" s="1"/>
  <c r="M135" i="2"/>
  <c r="M136" i="2" s="1"/>
  <c r="M67" i="2"/>
  <c r="M68" i="2" s="1"/>
  <c r="M61" i="2"/>
  <c r="M62" i="2" s="1"/>
  <c r="M59" i="2"/>
  <c r="M60" i="2" s="1"/>
  <c r="M49" i="2"/>
  <c r="M50" i="2" s="1"/>
  <c r="M21" i="2"/>
  <c r="M22" i="2" s="1"/>
  <c r="M17" i="2"/>
  <c r="M18" i="2" s="1"/>
  <c r="M13" i="2"/>
  <c r="M14" i="2" s="1"/>
  <c r="M55" i="2"/>
  <c r="M56" i="2" s="1"/>
  <c r="M51" i="2"/>
  <c r="M52" i="2" s="1"/>
  <c r="M15" i="2"/>
  <c r="M16" i="2" s="1"/>
  <c r="M7" i="2"/>
  <c r="M8" i="2" s="1"/>
  <c r="M53" i="2"/>
  <c r="M54" i="2" s="1"/>
  <c r="M19" i="2"/>
  <c r="M20" i="2" s="1"/>
  <c r="M5" i="2"/>
  <c r="M6" i="2" s="1"/>
  <c r="M129" i="2"/>
  <c r="M130" i="2" s="1"/>
  <c r="M23" i="2"/>
  <c r="M11" i="2"/>
  <c r="M12" i="2" s="1"/>
  <c r="M139" i="2"/>
  <c r="M140" i="2" s="1"/>
  <c r="N9" i="3"/>
  <c r="N11" i="3"/>
  <c r="N13" i="3"/>
  <c r="N14" i="3" s="1"/>
  <c r="N15" i="3"/>
  <c r="N16" i="3" s="1"/>
  <c r="M47" i="2"/>
  <c r="M48" i="2" s="1"/>
  <c r="M3" i="2"/>
  <c r="M4" i="2" s="1"/>
  <c r="A99" i="2"/>
  <c r="B97" i="2"/>
  <c r="N7" i="3"/>
  <c r="N8" i="3" s="1"/>
  <c r="N12" i="3"/>
  <c r="N5" i="3"/>
  <c r="N6" i="3" s="1"/>
  <c r="N2" i="3"/>
  <c r="O1" i="3"/>
  <c r="O9" i="3" s="1"/>
  <c r="B23" i="2"/>
  <c r="M2" i="2"/>
  <c r="N1" i="2"/>
  <c r="N137" i="2" l="1"/>
  <c r="N138" i="2" s="1"/>
  <c r="N239" i="2"/>
  <c r="N240" i="2" s="1"/>
  <c r="N243" i="2"/>
  <c r="N244" i="2" s="1"/>
  <c r="N233" i="2"/>
  <c r="N234" i="2" s="1"/>
  <c r="N235" i="2"/>
  <c r="N236" i="2" s="1"/>
  <c r="N231" i="2"/>
  <c r="N232" i="2" s="1"/>
  <c r="N241" i="2"/>
  <c r="N242" i="2" s="1"/>
  <c r="N237" i="2"/>
  <c r="N238" i="2" s="1"/>
  <c r="N221" i="2"/>
  <c r="N222" i="2" s="1"/>
  <c r="N229" i="2"/>
  <c r="N230" i="2" s="1"/>
  <c r="N227" i="2"/>
  <c r="N228" i="2" s="1"/>
  <c r="N225" i="2"/>
  <c r="N226" i="2" s="1"/>
  <c r="N201" i="2"/>
  <c r="N202" i="2" s="1"/>
  <c r="N223" i="2"/>
  <c r="N224" i="2" s="1"/>
  <c r="N217" i="2"/>
  <c r="N218" i="2" s="1"/>
  <c r="N203" i="2"/>
  <c r="N204" i="2" s="1"/>
  <c r="N207" i="2"/>
  <c r="N208" i="2" s="1"/>
  <c r="N211" i="2"/>
  <c r="N212" i="2" s="1"/>
  <c r="N215" i="2"/>
  <c r="N216" i="2" s="1"/>
  <c r="N213" i="2"/>
  <c r="N214" i="2" s="1"/>
  <c r="N219" i="2"/>
  <c r="N220" i="2" s="1"/>
  <c r="N199" i="2"/>
  <c r="N200" i="2" s="1"/>
  <c r="N209" i="2"/>
  <c r="N210" i="2" s="1"/>
  <c r="N205" i="2"/>
  <c r="N206" i="2" s="1"/>
  <c r="N197" i="2"/>
  <c r="N198" i="2" s="1"/>
  <c r="N193" i="2"/>
  <c r="N194" i="2" s="1"/>
  <c r="N191" i="2"/>
  <c r="N192" i="2" s="1"/>
  <c r="N177" i="2"/>
  <c r="N178" i="2" s="1"/>
  <c r="N171" i="2"/>
  <c r="N172" i="2" s="1"/>
  <c r="N165" i="2"/>
  <c r="N166" i="2" s="1"/>
  <c r="N195" i="2"/>
  <c r="N196" i="2" s="1"/>
  <c r="N189" i="2"/>
  <c r="N190" i="2" s="1"/>
  <c r="N179" i="2"/>
  <c r="N180" i="2" s="1"/>
  <c r="N187" i="2"/>
  <c r="N188" i="2" s="1"/>
  <c r="N169" i="2"/>
  <c r="N170" i="2" s="1"/>
  <c r="N181" i="2"/>
  <c r="N182" i="2" s="1"/>
  <c r="N167" i="2"/>
  <c r="N168" i="2" s="1"/>
  <c r="N185" i="2"/>
  <c r="N186" i="2" s="1"/>
  <c r="N183" i="2"/>
  <c r="N184" i="2" s="1"/>
  <c r="N173" i="2"/>
  <c r="N174" i="2" s="1"/>
  <c r="N175" i="2"/>
  <c r="N176" i="2" s="1"/>
  <c r="N153" i="2"/>
  <c r="N154" i="2" s="1"/>
  <c r="N163" i="2"/>
  <c r="N164" i="2" s="1"/>
  <c r="N161" i="2"/>
  <c r="N162" i="2" s="1"/>
  <c r="N151" i="2"/>
  <c r="N152" i="2" s="1"/>
  <c r="N159" i="2"/>
  <c r="N160" i="2" s="1"/>
  <c r="N149" i="2"/>
  <c r="N150" i="2" s="1"/>
  <c r="N157" i="2"/>
  <c r="N158" i="2" s="1"/>
  <c r="N155" i="2"/>
  <c r="N156" i="2" s="1"/>
  <c r="N147" i="2"/>
  <c r="N148" i="2" s="1"/>
  <c r="N127" i="2"/>
  <c r="N128" i="2" s="1"/>
  <c r="N143" i="2"/>
  <c r="N144" i="2" s="1"/>
  <c r="N119" i="2"/>
  <c r="N120" i="2" s="1"/>
  <c r="N109" i="2"/>
  <c r="N110" i="2" s="1"/>
  <c r="N97" i="2"/>
  <c r="N98" i="2" s="1"/>
  <c r="N85" i="2"/>
  <c r="N86" i="2" s="1"/>
  <c r="N125" i="2"/>
  <c r="N126" i="2" s="1"/>
  <c r="N145" i="2"/>
  <c r="N146" i="2" s="1"/>
  <c r="N141" i="2"/>
  <c r="N142" i="2" s="1"/>
  <c r="N117" i="2"/>
  <c r="N118" i="2" s="1"/>
  <c r="N113" i="2"/>
  <c r="N114" i="2" s="1"/>
  <c r="N101" i="2"/>
  <c r="N102" i="2" s="1"/>
  <c r="N99" i="2"/>
  <c r="N100" i="2" s="1"/>
  <c r="N89" i="2"/>
  <c r="N90" i="2" s="1"/>
  <c r="N123" i="2"/>
  <c r="N124" i="2" s="1"/>
  <c r="N121" i="2"/>
  <c r="N122" i="2" s="1"/>
  <c r="N105" i="2"/>
  <c r="N106" i="2" s="1"/>
  <c r="N67" i="2"/>
  <c r="N68" i="2" s="1"/>
  <c r="N61" i="2"/>
  <c r="N62" i="2" s="1"/>
  <c r="N59" i="2"/>
  <c r="N60" i="2" s="1"/>
  <c r="N93" i="2"/>
  <c r="N94" i="2" s="1"/>
  <c r="N79" i="2"/>
  <c r="N80" i="2" s="1"/>
  <c r="N131" i="2"/>
  <c r="N132" i="2" s="1"/>
  <c r="N115" i="2"/>
  <c r="N116" i="2" s="1"/>
  <c r="N87" i="2"/>
  <c r="N88" i="2" s="1"/>
  <c r="N63" i="2"/>
  <c r="N64" i="2" s="1"/>
  <c r="N133" i="2"/>
  <c r="N134" i="2" s="1"/>
  <c r="N129" i="2"/>
  <c r="N130" i="2" s="1"/>
  <c r="N95" i="2"/>
  <c r="N96" i="2" s="1"/>
  <c r="N81" i="2"/>
  <c r="N82" i="2" s="1"/>
  <c r="N77" i="2"/>
  <c r="N78" i="2" s="1"/>
  <c r="N75" i="2"/>
  <c r="N76" i="2" s="1"/>
  <c r="N71" i="2"/>
  <c r="N72" i="2" s="1"/>
  <c r="N65" i="2"/>
  <c r="N66" i="2" s="1"/>
  <c r="N111" i="2"/>
  <c r="N112" i="2" s="1"/>
  <c r="N107" i="2"/>
  <c r="N108" i="2" s="1"/>
  <c r="N103" i="2"/>
  <c r="N104" i="2" s="1"/>
  <c r="N91" i="2"/>
  <c r="N92" i="2" s="1"/>
  <c r="N83" i="2"/>
  <c r="N84" i="2" s="1"/>
  <c r="N73" i="2"/>
  <c r="N74" i="2" s="1"/>
  <c r="N69" i="2"/>
  <c r="N70" i="2" s="1"/>
  <c r="N57" i="2"/>
  <c r="N58" i="2" s="1"/>
  <c r="N135" i="2"/>
  <c r="N136" i="2" s="1"/>
  <c r="N55" i="2"/>
  <c r="N56" i="2" s="1"/>
  <c r="N11" i="2"/>
  <c r="N12" i="2" s="1"/>
  <c r="N49" i="2"/>
  <c r="N50" i="2" s="1"/>
  <c r="N21" i="2"/>
  <c r="N22" i="2" s="1"/>
  <c r="N17" i="2"/>
  <c r="N18" i="2" s="1"/>
  <c r="N13" i="2"/>
  <c r="N14" i="2" s="1"/>
  <c r="N51" i="2"/>
  <c r="N52" i="2" s="1"/>
  <c r="N15" i="2"/>
  <c r="N16" i="2" s="1"/>
  <c r="N7" i="2"/>
  <c r="N8" i="2" s="1"/>
  <c r="N53" i="2"/>
  <c r="N54" i="2" s="1"/>
  <c r="N19" i="2"/>
  <c r="N20" i="2" s="1"/>
  <c r="N9" i="2"/>
  <c r="N10" i="2" s="1"/>
  <c r="N5" i="2"/>
  <c r="N6" i="2" s="1"/>
  <c r="N23" i="2"/>
  <c r="N139" i="2"/>
  <c r="N140" i="2" s="1"/>
  <c r="O3" i="3"/>
  <c r="O4" i="3" s="1"/>
  <c r="O13" i="3"/>
  <c r="O14" i="3" s="1"/>
  <c r="O11" i="3"/>
  <c r="O12" i="3" s="1"/>
  <c r="O15" i="3"/>
  <c r="O16" i="3" s="1"/>
  <c r="A101" i="2"/>
  <c r="B99" i="2"/>
  <c r="N47" i="2"/>
  <c r="N48" i="2" s="1"/>
  <c r="N3" i="2"/>
  <c r="N4" i="2" s="1"/>
  <c r="O7" i="3"/>
  <c r="O8" i="3" s="1"/>
  <c r="O5" i="3"/>
  <c r="O6" i="3" s="1"/>
  <c r="O2" i="3"/>
  <c r="P1" i="3"/>
  <c r="P9" i="3" s="1"/>
  <c r="B25" i="2"/>
  <c r="N2" i="2"/>
  <c r="O1" i="2"/>
  <c r="O137" i="2" l="1"/>
  <c r="O138" i="2" s="1"/>
  <c r="O235" i="2"/>
  <c r="O236" i="2" s="1"/>
  <c r="O225" i="2"/>
  <c r="O226" i="2" s="1"/>
  <c r="O231" i="2"/>
  <c r="O232" i="2" s="1"/>
  <c r="O229" i="2"/>
  <c r="O230" i="2" s="1"/>
  <c r="O227" i="2"/>
  <c r="O228" i="2" s="1"/>
  <c r="O223" i="2"/>
  <c r="O224" i="2" s="1"/>
  <c r="O219" i="2"/>
  <c r="O220" i="2" s="1"/>
  <c r="O239" i="2"/>
  <c r="O240" i="2" s="1"/>
  <c r="O243" i="2"/>
  <c r="O244" i="2" s="1"/>
  <c r="O241" i="2"/>
  <c r="O242" i="2" s="1"/>
  <c r="O237" i="2"/>
  <c r="O238" i="2" s="1"/>
  <c r="O233" i="2"/>
  <c r="O234" i="2" s="1"/>
  <c r="O221" i="2"/>
  <c r="O222" i="2" s="1"/>
  <c r="O213" i="2"/>
  <c r="O214" i="2" s="1"/>
  <c r="O199" i="2"/>
  <c r="O200" i="2" s="1"/>
  <c r="O211" i="2"/>
  <c r="O212" i="2" s="1"/>
  <c r="O207" i="2"/>
  <c r="O208" i="2" s="1"/>
  <c r="O205" i="2"/>
  <c r="O206" i="2" s="1"/>
  <c r="O209" i="2"/>
  <c r="O210" i="2" s="1"/>
  <c r="O201" i="2"/>
  <c r="O202" i="2" s="1"/>
  <c r="O217" i="2"/>
  <c r="O218" i="2" s="1"/>
  <c r="O203" i="2"/>
  <c r="O204" i="2" s="1"/>
  <c r="O215" i="2"/>
  <c r="O216" i="2" s="1"/>
  <c r="O197" i="2"/>
  <c r="O198" i="2" s="1"/>
  <c r="O195" i="2"/>
  <c r="O196" i="2" s="1"/>
  <c r="O189" i="2"/>
  <c r="O190" i="2" s="1"/>
  <c r="O193" i="2"/>
  <c r="O194" i="2" s="1"/>
  <c r="O191" i="2"/>
  <c r="O192" i="2" s="1"/>
  <c r="O181" i="2"/>
  <c r="O182" i="2" s="1"/>
  <c r="O169" i="2"/>
  <c r="O170" i="2" s="1"/>
  <c r="O187" i="2"/>
  <c r="O188" i="2" s="1"/>
  <c r="O183" i="2"/>
  <c r="O184" i="2" s="1"/>
  <c r="O175" i="2"/>
  <c r="O176" i="2" s="1"/>
  <c r="O179" i="2"/>
  <c r="O180" i="2" s="1"/>
  <c r="O177" i="2"/>
  <c r="O178" i="2" s="1"/>
  <c r="O171" i="2"/>
  <c r="O172" i="2" s="1"/>
  <c r="O165" i="2"/>
  <c r="O166" i="2" s="1"/>
  <c r="O167" i="2"/>
  <c r="O168" i="2" s="1"/>
  <c r="O185" i="2"/>
  <c r="O186" i="2" s="1"/>
  <c r="O173" i="2"/>
  <c r="O174" i="2" s="1"/>
  <c r="O153" i="2"/>
  <c r="O154" i="2" s="1"/>
  <c r="O163" i="2"/>
  <c r="O164" i="2" s="1"/>
  <c r="O161" i="2"/>
  <c r="O162" i="2" s="1"/>
  <c r="O151" i="2"/>
  <c r="O152" i="2" s="1"/>
  <c r="O159" i="2"/>
  <c r="O160" i="2" s="1"/>
  <c r="O157" i="2"/>
  <c r="O158" i="2" s="1"/>
  <c r="O155" i="2"/>
  <c r="O156" i="2" s="1"/>
  <c r="O149" i="2"/>
  <c r="O150" i="2" s="1"/>
  <c r="O127" i="2"/>
  <c r="O128" i="2" s="1"/>
  <c r="O141" i="2"/>
  <c r="O142" i="2" s="1"/>
  <c r="O125" i="2"/>
  <c r="O126" i="2" s="1"/>
  <c r="O145" i="2"/>
  <c r="O146" i="2" s="1"/>
  <c r="O143" i="2"/>
  <c r="O144" i="2" s="1"/>
  <c r="O121" i="2"/>
  <c r="O122" i="2" s="1"/>
  <c r="O147" i="2"/>
  <c r="O148" i="2" s="1"/>
  <c r="O111" i="2"/>
  <c r="O112" i="2" s="1"/>
  <c r="O107" i="2"/>
  <c r="O108" i="2" s="1"/>
  <c r="O105" i="2"/>
  <c r="O106" i="2" s="1"/>
  <c r="O101" i="2"/>
  <c r="O102" i="2" s="1"/>
  <c r="O95" i="2"/>
  <c r="O96" i="2" s="1"/>
  <c r="O93" i="2"/>
  <c r="O94" i="2" s="1"/>
  <c r="O119" i="2"/>
  <c r="O120" i="2" s="1"/>
  <c r="O109" i="2"/>
  <c r="O110" i="2" s="1"/>
  <c r="O97" i="2"/>
  <c r="O98" i="2" s="1"/>
  <c r="O117" i="2"/>
  <c r="O118" i="2" s="1"/>
  <c r="O113" i="2"/>
  <c r="O114" i="2" s="1"/>
  <c r="O115" i="2"/>
  <c r="O116" i="2" s="1"/>
  <c r="O103" i="2"/>
  <c r="O104" i="2" s="1"/>
  <c r="O91" i="2"/>
  <c r="O92" i="2" s="1"/>
  <c r="O79" i="2"/>
  <c r="O80" i="2" s="1"/>
  <c r="O89" i="2"/>
  <c r="O90" i="2" s="1"/>
  <c r="O135" i="2"/>
  <c r="O136" i="2" s="1"/>
  <c r="O55" i="2"/>
  <c r="O56" i="2" s="1"/>
  <c r="O67" i="2"/>
  <c r="O68" i="2" s="1"/>
  <c r="O61" i="2"/>
  <c r="O62" i="2" s="1"/>
  <c r="O59" i="2"/>
  <c r="O60" i="2" s="1"/>
  <c r="O123" i="2"/>
  <c r="O124" i="2" s="1"/>
  <c r="O131" i="2"/>
  <c r="O132" i="2" s="1"/>
  <c r="O87" i="2"/>
  <c r="O88" i="2" s="1"/>
  <c r="O63" i="2"/>
  <c r="O64" i="2" s="1"/>
  <c r="O133" i="2"/>
  <c r="O134" i="2" s="1"/>
  <c r="O129" i="2"/>
  <c r="O130" i="2" s="1"/>
  <c r="O81" i="2"/>
  <c r="O82" i="2" s="1"/>
  <c r="O77" i="2"/>
  <c r="O78" i="2" s="1"/>
  <c r="O75" i="2"/>
  <c r="O76" i="2" s="1"/>
  <c r="O99" i="2"/>
  <c r="O100" i="2" s="1"/>
  <c r="O85" i="2"/>
  <c r="O86" i="2" s="1"/>
  <c r="O71" i="2"/>
  <c r="O72" i="2" s="1"/>
  <c r="O65" i="2"/>
  <c r="O66" i="2" s="1"/>
  <c r="O83" i="2"/>
  <c r="O84" i="2" s="1"/>
  <c r="O73" i="2"/>
  <c r="O74" i="2" s="1"/>
  <c r="O69" i="2"/>
  <c r="O70" i="2" s="1"/>
  <c r="O57" i="2"/>
  <c r="O58" i="2" s="1"/>
  <c r="O11" i="2"/>
  <c r="O12" i="2" s="1"/>
  <c r="O49" i="2"/>
  <c r="O50" i="2" s="1"/>
  <c r="O21" i="2"/>
  <c r="O22" i="2" s="1"/>
  <c r="O17" i="2"/>
  <c r="O18" i="2" s="1"/>
  <c r="O13" i="2"/>
  <c r="O14" i="2" s="1"/>
  <c r="O51" i="2"/>
  <c r="O52" i="2" s="1"/>
  <c r="O15" i="2"/>
  <c r="O16" i="2" s="1"/>
  <c r="O9" i="2"/>
  <c r="O10" i="2" s="1"/>
  <c r="O7" i="2"/>
  <c r="O8" i="2" s="1"/>
  <c r="O53" i="2"/>
  <c r="O54" i="2" s="1"/>
  <c r="O19" i="2"/>
  <c r="O20" i="2" s="1"/>
  <c r="O5" i="2"/>
  <c r="O6" i="2" s="1"/>
  <c r="O23" i="2"/>
  <c r="O139" i="2"/>
  <c r="O140" i="2" s="1"/>
  <c r="P13" i="3"/>
  <c r="P14" i="3" s="1"/>
  <c r="P11" i="3"/>
  <c r="P12" i="3" s="1"/>
  <c r="P15" i="3"/>
  <c r="P16" i="3" s="1"/>
  <c r="O47" i="2"/>
  <c r="O48" i="2" s="1"/>
  <c r="O3" i="2"/>
  <c r="O4" i="2" s="1"/>
  <c r="A103" i="2"/>
  <c r="B101" i="2"/>
  <c r="P5" i="3"/>
  <c r="P6" i="3" s="1"/>
  <c r="P7" i="3"/>
  <c r="P8" i="3" s="1"/>
  <c r="P2" i="3"/>
  <c r="Q1" i="3"/>
  <c r="Q9" i="3" s="1"/>
  <c r="B27" i="2"/>
  <c r="O2" i="2"/>
  <c r="P1" i="2"/>
  <c r="P137" i="2" l="1"/>
  <c r="P138" i="2" s="1"/>
  <c r="P243" i="2"/>
  <c r="P244" i="2" s="1"/>
  <c r="P241" i="2"/>
  <c r="P242" i="2" s="1"/>
  <c r="P229" i="2"/>
  <c r="P230" i="2" s="1"/>
  <c r="P233" i="2"/>
  <c r="P234" i="2" s="1"/>
  <c r="P237" i="2"/>
  <c r="P238" i="2" s="1"/>
  <c r="P221" i="2"/>
  <c r="P222" i="2" s="1"/>
  <c r="P239" i="2"/>
  <c r="P240" i="2" s="1"/>
  <c r="P219" i="2"/>
  <c r="P220" i="2" s="1"/>
  <c r="P203" i="2"/>
  <c r="P204" i="2" s="1"/>
  <c r="P227" i="2"/>
  <c r="P228" i="2" s="1"/>
  <c r="P225" i="2"/>
  <c r="P226" i="2" s="1"/>
  <c r="P235" i="2"/>
  <c r="P236" i="2" s="1"/>
  <c r="P211" i="2"/>
  <c r="P212" i="2" s="1"/>
  <c r="P209" i="2"/>
  <c r="P210" i="2" s="1"/>
  <c r="P207" i="2"/>
  <c r="P208" i="2" s="1"/>
  <c r="P205" i="2"/>
  <c r="P206" i="2" s="1"/>
  <c r="P231" i="2"/>
  <c r="P232" i="2" s="1"/>
  <c r="P213" i="2"/>
  <c r="P214" i="2" s="1"/>
  <c r="P217" i="2"/>
  <c r="P218" i="2" s="1"/>
  <c r="P215" i="2"/>
  <c r="P216" i="2" s="1"/>
  <c r="P201" i="2"/>
  <c r="P202" i="2" s="1"/>
  <c r="P199" i="2"/>
  <c r="P200" i="2" s="1"/>
  <c r="P223" i="2"/>
  <c r="P224" i="2" s="1"/>
  <c r="P193" i="2"/>
  <c r="P194" i="2" s="1"/>
  <c r="P189" i="2"/>
  <c r="P190" i="2" s="1"/>
  <c r="P197" i="2"/>
  <c r="P198" i="2" s="1"/>
  <c r="P195" i="2"/>
  <c r="P196" i="2" s="1"/>
  <c r="P175" i="2"/>
  <c r="P176" i="2" s="1"/>
  <c r="P167" i="2"/>
  <c r="P168" i="2" s="1"/>
  <c r="P187" i="2"/>
  <c r="P188" i="2" s="1"/>
  <c r="P179" i="2"/>
  <c r="P180" i="2" s="1"/>
  <c r="P177" i="2"/>
  <c r="P178" i="2" s="1"/>
  <c r="P171" i="2"/>
  <c r="P172" i="2" s="1"/>
  <c r="P165" i="2"/>
  <c r="P166" i="2" s="1"/>
  <c r="P181" i="2"/>
  <c r="P182" i="2" s="1"/>
  <c r="P183" i="2"/>
  <c r="P184" i="2" s="1"/>
  <c r="P185" i="2"/>
  <c r="P186" i="2" s="1"/>
  <c r="P169" i="2"/>
  <c r="P170" i="2" s="1"/>
  <c r="P191" i="2"/>
  <c r="P192" i="2" s="1"/>
  <c r="P173" i="2"/>
  <c r="P174" i="2" s="1"/>
  <c r="P159" i="2"/>
  <c r="P160" i="2" s="1"/>
  <c r="P157" i="2"/>
  <c r="P158" i="2" s="1"/>
  <c r="P155" i="2"/>
  <c r="P156" i="2" s="1"/>
  <c r="P153" i="2"/>
  <c r="P154" i="2" s="1"/>
  <c r="P163" i="2"/>
  <c r="P164" i="2" s="1"/>
  <c r="P161" i="2"/>
  <c r="P162" i="2" s="1"/>
  <c r="P151" i="2"/>
  <c r="P152" i="2" s="1"/>
  <c r="P149" i="2"/>
  <c r="P150" i="2" s="1"/>
  <c r="P145" i="2"/>
  <c r="P146" i="2" s="1"/>
  <c r="P143" i="2"/>
  <c r="P144" i="2" s="1"/>
  <c r="P147" i="2"/>
  <c r="P148" i="2" s="1"/>
  <c r="P123" i="2"/>
  <c r="P124" i="2" s="1"/>
  <c r="P121" i="2"/>
  <c r="P122" i="2" s="1"/>
  <c r="P111" i="2"/>
  <c r="P112" i="2" s="1"/>
  <c r="P107" i="2"/>
  <c r="P108" i="2" s="1"/>
  <c r="P105" i="2"/>
  <c r="P106" i="2" s="1"/>
  <c r="P95" i="2"/>
  <c r="P96" i="2" s="1"/>
  <c r="P93" i="2"/>
  <c r="P94" i="2" s="1"/>
  <c r="P87" i="2"/>
  <c r="P88" i="2" s="1"/>
  <c r="P119" i="2"/>
  <c r="P120" i="2" s="1"/>
  <c r="P125" i="2"/>
  <c r="P126" i="2" s="1"/>
  <c r="P109" i="2"/>
  <c r="P110" i="2" s="1"/>
  <c r="P97" i="2"/>
  <c r="P98" i="2" s="1"/>
  <c r="P141" i="2"/>
  <c r="P142" i="2" s="1"/>
  <c r="P127" i="2"/>
  <c r="P128" i="2" s="1"/>
  <c r="P83" i="2"/>
  <c r="P84" i="2" s="1"/>
  <c r="P73" i="2"/>
  <c r="P74" i="2" s="1"/>
  <c r="P69" i="2"/>
  <c r="P70" i="2" s="1"/>
  <c r="P57" i="2"/>
  <c r="P58" i="2" s="1"/>
  <c r="P89" i="2"/>
  <c r="P90" i="2" s="1"/>
  <c r="P79" i="2"/>
  <c r="P80" i="2" s="1"/>
  <c r="P67" i="2"/>
  <c r="P68" i="2" s="1"/>
  <c r="P61" i="2"/>
  <c r="P62" i="2" s="1"/>
  <c r="P59" i="2"/>
  <c r="P60" i="2" s="1"/>
  <c r="P117" i="2"/>
  <c r="P118" i="2" s="1"/>
  <c r="P115" i="2"/>
  <c r="P116" i="2" s="1"/>
  <c r="P113" i="2"/>
  <c r="P114" i="2" s="1"/>
  <c r="P131" i="2"/>
  <c r="P132" i="2" s="1"/>
  <c r="P63" i="2"/>
  <c r="P64" i="2" s="1"/>
  <c r="P81" i="2"/>
  <c r="P82" i="2" s="1"/>
  <c r="P77" i="2"/>
  <c r="P78" i="2" s="1"/>
  <c r="P75" i="2"/>
  <c r="P76" i="2" s="1"/>
  <c r="P99" i="2"/>
  <c r="P100" i="2" s="1"/>
  <c r="P85" i="2"/>
  <c r="P86" i="2" s="1"/>
  <c r="P71" i="2"/>
  <c r="P72" i="2" s="1"/>
  <c r="P65" i="2"/>
  <c r="P66" i="2" s="1"/>
  <c r="P103" i="2"/>
  <c r="P104" i="2" s="1"/>
  <c r="P101" i="2"/>
  <c r="P102" i="2" s="1"/>
  <c r="P91" i="2"/>
  <c r="P92" i="2" s="1"/>
  <c r="P23" i="2"/>
  <c r="P135" i="2"/>
  <c r="P136" i="2" s="1"/>
  <c r="P11" i="2"/>
  <c r="P12" i="2" s="1"/>
  <c r="P139" i="2"/>
  <c r="P140" i="2" s="1"/>
  <c r="P55" i="2"/>
  <c r="P56" i="2" s="1"/>
  <c r="P133" i="2"/>
  <c r="P134" i="2" s="1"/>
  <c r="P49" i="2"/>
  <c r="P50" i="2" s="1"/>
  <c r="P21" i="2"/>
  <c r="P22" i="2" s="1"/>
  <c r="P17" i="2"/>
  <c r="P18" i="2" s="1"/>
  <c r="P13" i="2"/>
  <c r="P14" i="2" s="1"/>
  <c r="P51" i="2"/>
  <c r="P52" i="2" s="1"/>
  <c r="P15" i="2"/>
  <c r="P16" i="2" s="1"/>
  <c r="P9" i="2"/>
  <c r="P10" i="2" s="1"/>
  <c r="P7" i="2"/>
  <c r="P8" i="2" s="1"/>
  <c r="P129" i="2"/>
  <c r="P130" i="2" s="1"/>
  <c r="P53" i="2"/>
  <c r="P54" i="2" s="1"/>
  <c r="P19" i="2"/>
  <c r="P20" i="2" s="1"/>
  <c r="P5" i="2"/>
  <c r="P6" i="2" s="1"/>
  <c r="Q13" i="3"/>
  <c r="Q3" i="3"/>
  <c r="Q4" i="3" s="1"/>
  <c r="Q15" i="3"/>
  <c r="Q16" i="3" s="1"/>
  <c r="Q11" i="3"/>
  <c r="Q12" i="3" s="1"/>
  <c r="A105" i="2"/>
  <c r="B103" i="2"/>
  <c r="P47" i="2"/>
  <c r="P48" i="2" s="1"/>
  <c r="P3" i="2"/>
  <c r="P4" i="2" s="1"/>
  <c r="Q7" i="3"/>
  <c r="Q8" i="3" s="1"/>
  <c r="Q2" i="3"/>
  <c r="Q14" i="3"/>
  <c r="Q5" i="3"/>
  <c r="Q6" i="3" s="1"/>
  <c r="R1" i="3"/>
  <c r="R9" i="3" s="1"/>
  <c r="B29" i="2"/>
  <c r="P2" i="2"/>
  <c r="Q1" i="2"/>
  <c r="Q137" i="2" l="1"/>
  <c r="Q138" i="2" s="1"/>
  <c r="Q243" i="2"/>
  <c r="Q244" i="2" s="1"/>
  <c r="Q237" i="2"/>
  <c r="Q238" i="2" s="1"/>
  <c r="Q239" i="2"/>
  <c r="Q240" i="2" s="1"/>
  <c r="Q241" i="2"/>
  <c r="Q242" i="2" s="1"/>
  <c r="Q231" i="2"/>
  <c r="Q232" i="2" s="1"/>
  <c r="Q215" i="2"/>
  <c r="Q216" i="2" s="1"/>
  <c r="Q219" i="2"/>
  <c r="Q220" i="2" s="1"/>
  <c r="Q233" i="2"/>
  <c r="Q234" i="2" s="1"/>
  <c r="Q229" i="2"/>
  <c r="Q230" i="2" s="1"/>
  <c r="Q227" i="2"/>
  <c r="Q228" i="2" s="1"/>
  <c r="Q225" i="2"/>
  <c r="Q226" i="2" s="1"/>
  <c r="Q235" i="2"/>
  <c r="Q236" i="2" s="1"/>
  <c r="Q221" i="2"/>
  <c r="Q222" i="2" s="1"/>
  <c r="Q203" i="2"/>
  <c r="Q204" i="2" s="1"/>
  <c r="Q223" i="2"/>
  <c r="Q224" i="2" s="1"/>
  <c r="Q199" i="2"/>
  <c r="Q200" i="2" s="1"/>
  <c r="Q205" i="2"/>
  <c r="Q206" i="2" s="1"/>
  <c r="Q209" i="2"/>
  <c r="Q210" i="2" s="1"/>
  <c r="Q201" i="2"/>
  <c r="Q202" i="2" s="1"/>
  <c r="Q217" i="2"/>
  <c r="Q218" i="2" s="1"/>
  <c r="Q207" i="2"/>
  <c r="Q208" i="2" s="1"/>
  <c r="Q211" i="2"/>
  <c r="Q212" i="2" s="1"/>
  <c r="Q213" i="2"/>
  <c r="Q214" i="2" s="1"/>
  <c r="Q189" i="2"/>
  <c r="Q190" i="2" s="1"/>
  <c r="Q197" i="2"/>
  <c r="Q198" i="2" s="1"/>
  <c r="Q179" i="2"/>
  <c r="Q180" i="2" s="1"/>
  <c r="Q167" i="2"/>
  <c r="Q168" i="2" s="1"/>
  <c r="Q195" i="2"/>
  <c r="Q196" i="2" s="1"/>
  <c r="Q185" i="2"/>
  <c r="Q186" i="2" s="1"/>
  <c r="Q173" i="2"/>
  <c r="Q174" i="2" s="1"/>
  <c r="Q193" i="2"/>
  <c r="Q194" i="2" s="1"/>
  <c r="Q191" i="2"/>
  <c r="Q192" i="2" s="1"/>
  <c r="Q175" i="2"/>
  <c r="Q176" i="2" s="1"/>
  <c r="Q165" i="2"/>
  <c r="Q166" i="2" s="1"/>
  <c r="Q187" i="2"/>
  <c r="Q188" i="2" s="1"/>
  <c r="Q177" i="2"/>
  <c r="Q178" i="2" s="1"/>
  <c r="Q171" i="2"/>
  <c r="Q172" i="2" s="1"/>
  <c r="Q181" i="2"/>
  <c r="Q182" i="2" s="1"/>
  <c r="Q183" i="2"/>
  <c r="Q184" i="2" s="1"/>
  <c r="Q169" i="2"/>
  <c r="Q170" i="2" s="1"/>
  <c r="Q159" i="2"/>
  <c r="Q160" i="2" s="1"/>
  <c r="Q157" i="2"/>
  <c r="Q158" i="2" s="1"/>
  <c r="Q155" i="2"/>
  <c r="Q156" i="2" s="1"/>
  <c r="Q153" i="2"/>
  <c r="Q154" i="2" s="1"/>
  <c r="Q163" i="2"/>
  <c r="Q164" i="2" s="1"/>
  <c r="Q161" i="2"/>
  <c r="Q162" i="2" s="1"/>
  <c r="Q151" i="2"/>
  <c r="Q152" i="2" s="1"/>
  <c r="Q149" i="2"/>
  <c r="Q150" i="2" s="1"/>
  <c r="Q147" i="2"/>
  <c r="Q148" i="2" s="1"/>
  <c r="Q123" i="2"/>
  <c r="Q124" i="2" s="1"/>
  <c r="Q127" i="2"/>
  <c r="Q128" i="2" s="1"/>
  <c r="Q141" i="2"/>
  <c r="Q142" i="2" s="1"/>
  <c r="Q125" i="2"/>
  <c r="Q126" i="2" s="1"/>
  <c r="Q119" i="2"/>
  <c r="Q120" i="2" s="1"/>
  <c r="Q121" i="2"/>
  <c r="Q122" i="2" s="1"/>
  <c r="Q115" i="2"/>
  <c r="Q116" i="2" s="1"/>
  <c r="Q103" i="2"/>
  <c r="Q104" i="2" s="1"/>
  <c r="Q91" i="2"/>
  <c r="Q92" i="2" s="1"/>
  <c r="Q143" i="2"/>
  <c r="Q144" i="2" s="1"/>
  <c r="Q111" i="2"/>
  <c r="Q112" i="2" s="1"/>
  <c r="Q107" i="2"/>
  <c r="Q108" i="2" s="1"/>
  <c r="Q105" i="2"/>
  <c r="Q106" i="2" s="1"/>
  <c r="Q95" i="2"/>
  <c r="Q96" i="2" s="1"/>
  <c r="Q93" i="2"/>
  <c r="Q94" i="2" s="1"/>
  <c r="Q87" i="2"/>
  <c r="Q88" i="2" s="1"/>
  <c r="Q145" i="2"/>
  <c r="Q146" i="2" s="1"/>
  <c r="Q109" i="2"/>
  <c r="Q110" i="2" s="1"/>
  <c r="Q117" i="2"/>
  <c r="Q118" i="2" s="1"/>
  <c r="Q113" i="2"/>
  <c r="Q114" i="2" s="1"/>
  <c r="Q101" i="2"/>
  <c r="Q102" i="2" s="1"/>
  <c r="Q99" i="2"/>
  <c r="Q100" i="2" s="1"/>
  <c r="Q89" i="2"/>
  <c r="Q90" i="2" s="1"/>
  <c r="Q77" i="2"/>
  <c r="Q78" i="2" s="1"/>
  <c r="Q97" i="2"/>
  <c r="Q98" i="2" s="1"/>
  <c r="Q83" i="2"/>
  <c r="Q84" i="2" s="1"/>
  <c r="Q73" i="2"/>
  <c r="Q74" i="2" s="1"/>
  <c r="Q69" i="2"/>
  <c r="Q70" i="2" s="1"/>
  <c r="Q57" i="2"/>
  <c r="Q58" i="2" s="1"/>
  <c r="Q135" i="2"/>
  <c r="Q136" i="2" s="1"/>
  <c r="Q79" i="2"/>
  <c r="Q80" i="2" s="1"/>
  <c r="Q67" i="2"/>
  <c r="Q68" i="2" s="1"/>
  <c r="Q61" i="2"/>
  <c r="Q62" i="2" s="1"/>
  <c r="Q59" i="2"/>
  <c r="Q60" i="2" s="1"/>
  <c r="Q63" i="2"/>
  <c r="Q64" i="2" s="1"/>
  <c r="Q81" i="2"/>
  <c r="Q82" i="2" s="1"/>
  <c r="Q75" i="2"/>
  <c r="Q76" i="2" s="1"/>
  <c r="Q85" i="2"/>
  <c r="Q86" i="2" s="1"/>
  <c r="Q71" i="2"/>
  <c r="Q72" i="2" s="1"/>
  <c r="Q65" i="2"/>
  <c r="Q66" i="2" s="1"/>
  <c r="Q51" i="2"/>
  <c r="Q52" i="2" s="1"/>
  <c r="Q5" i="2"/>
  <c r="Q6" i="2" s="1"/>
  <c r="Q23" i="2"/>
  <c r="Q131" i="2"/>
  <c r="Q132" i="2" s="1"/>
  <c r="Q11" i="2"/>
  <c r="Q12" i="2" s="1"/>
  <c r="Q139" i="2"/>
  <c r="Q140" i="2" s="1"/>
  <c r="Q55" i="2"/>
  <c r="Q56" i="2" s="1"/>
  <c r="Q29" i="2"/>
  <c r="Q30" i="2" s="1"/>
  <c r="Q133" i="2"/>
  <c r="Q134" i="2" s="1"/>
  <c r="Q49" i="2"/>
  <c r="Q50" i="2" s="1"/>
  <c r="Q21" i="2"/>
  <c r="Q22" i="2" s="1"/>
  <c r="Q17" i="2"/>
  <c r="Q13" i="2"/>
  <c r="Q14" i="2" s="1"/>
  <c r="Q15" i="2"/>
  <c r="Q16" i="2" s="1"/>
  <c r="Q9" i="2"/>
  <c r="Q10" i="2" s="1"/>
  <c r="Q7" i="2"/>
  <c r="Q129" i="2"/>
  <c r="Q130" i="2" s="1"/>
  <c r="Q53" i="2"/>
  <c r="Q54" i="2" s="1"/>
  <c r="Q19" i="2"/>
  <c r="R13" i="3"/>
  <c r="R14" i="3" s="1"/>
  <c r="R15" i="3"/>
  <c r="R16" i="3" s="1"/>
  <c r="R11" i="3"/>
  <c r="R12" i="3" s="1"/>
  <c r="Q3" i="2"/>
  <c r="Q4" i="2" s="1"/>
  <c r="Q47" i="2"/>
  <c r="Q48" i="2" s="1"/>
  <c r="A107" i="2"/>
  <c r="B105" i="2"/>
  <c r="R7" i="3"/>
  <c r="R8" i="3" s="1"/>
  <c r="R2" i="3"/>
  <c r="R5" i="3"/>
  <c r="R6" i="3" s="1"/>
  <c r="S1" i="3"/>
  <c r="S9" i="3" s="1"/>
  <c r="B31" i="2"/>
  <c r="R1" i="2"/>
  <c r="Q2" i="2"/>
  <c r="R137" i="2" l="1"/>
  <c r="R138" i="2" s="1"/>
  <c r="R235" i="2"/>
  <c r="R236" i="2" s="1"/>
  <c r="R243" i="2"/>
  <c r="R244" i="2" s="1"/>
  <c r="R239" i="2"/>
  <c r="R240" i="2" s="1"/>
  <c r="R233" i="2"/>
  <c r="R234" i="2" s="1"/>
  <c r="R223" i="2"/>
  <c r="R224" i="2" s="1"/>
  <c r="R241" i="2"/>
  <c r="R242" i="2" s="1"/>
  <c r="R217" i="2"/>
  <c r="R218" i="2" s="1"/>
  <c r="R237" i="2"/>
  <c r="R238" i="2" s="1"/>
  <c r="R215" i="2"/>
  <c r="R216" i="2" s="1"/>
  <c r="R229" i="2"/>
  <c r="R230" i="2" s="1"/>
  <c r="R221" i="2"/>
  <c r="R222" i="2" s="1"/>
  <c r="R227" i="2"/>
  <c r="R228" i="2" s="1"/>
  <c r="R231" i="2"/>
  <c r="R232" i="2" s="1"/>
  <c r="R225" i="2"/>
  <c r="R226" i="2" s="1"/>
  <c r="R209" i="2"/>
  <c r="R210" i="2" s="1"/>
  <c r="R219" i="2"/>
  <c r="R220" i="2" s="1"/>
  <c r="R213" i="2"/>
  <c r="R214" i="2" s="1"/>
  <c r="R205" i="2"/>
  <c r="R206" i="2" s="1"/>
  <c r="R203" i="2"/>
  <c r="R204" i="2" s="1"/>
  <c r="R201" i="2"/>
  <c r="R202" i="2" s="1"/>
  <c r="R207" i="2"/>
  <c r="R208" i="2" s="1"/>
  <c r="R211" i="2"/>
  <c r="R212" i="2" s="1"/>
  <c r="R191" i="2"/>
  <c r="R192" i="2" s="1"/>
  <c r="R199" i="2"/>
  <c r="R200" i="2" s="1"/>
  <c r="R195" i="2"/>
  <c r="R196" i="2" s="1"/>
  <c r="R187" i="2"/>
  <c r="R188" i="2" s="1"/>
  <c r="R189" i="2"/>
  <c r="R190" i="2" s="1"/>
  <c r="R197" i="2"/>
  <c r="R198" i="2" s="1"/>
  <c r="R177" i="2"/>
  <c r="R178" i="2" s="1"/>
  <c r="R171" i="2"/>
  <c r="R172" i="2" s="1"/>
  <c r="R165" i="2"/>
  <c r="R166" i="2" s="1"/>
  <c r="R169" i="2"/>
  <c r="R170" i="2" s="1"/>
  <c r="R193" i="2"/>
  <c r="R194" i="2" s="1"/>
  <c r="R167" i="2"/>
  <c r="R168" i="2" s="1"/>
  <c r="R175" i="2"/>
  <c r="R176" i="2" s="1"/>
  <c r="R179" i="2"/>
  <c r="R180" i="2" s="1"/>
  <c r="R181" i="2"/>
  <c r="R182" i="2" s="1"/>
  <c r="R185" i="2"/>
  <c r="R186" i="2" s="1"/>
  <c r="R183" i="2"/>
  <c r="R184" i="2" s="1"/>
  <c r="R173" i="2"/>
  <c r="R174" i="2" s="1"/>
  <c r="R163" i="2"/>
  <c r="R164" i="2" s="1"/>
  <c r="R161" i="2"/>
  <c r="R162" i="2" s="1"/>
  <c r="R151" i="2"/>
  <c r="R152" i="2" s="1"/>
  <c r="R159" i="2"/>
  <c r="R160" i="2" s="1"/>
  <c r="R157" i="2"/>
  <c r="R158" i="2" s="1"/>
  <c r="R155" i="2"/>
  <c r="R156" i="2" s="1"/>
  <c r="R153" i="2"/>
  <c r="R154" i="2" s="1"/>
  <c r="R149" i="2"/>
  <c r="R150" i="2" s="1"/>
  <c r="R141" i="2"/>
  <c r="R142" i="2" s="1"/>
  <c r="R145" i="2"/>
  <c r="R146" i="2" s="1"/>
  <c r="R143" i="2"/>
  <c r="R144" i="2" s="1"/>
  <c r="R121" i="2"/>
  <c r="R122" i="2" s="1"/>
  <c r="R127" i="2"/>
  <c r="R128" i="2" s="1"/>
  <c r="R147" i="2"/>
  <c r="R148" i="2" s="1"/>
  <c r="R115" i="2"/>
  <c r="R116" i="2" s="1"/>
  <c r="R103" i="2"/>
  <c r="R104" i="2" s="1"/>
  <c r="R91" i="2"/>
  <c r="R92" i="2" s="1"/>
  <c r="R119" i="2"/>
  <c r="R120" i="2" s="1"/>
  <c r="R111" i="2"/>
  <c r="R112" i="2" s="1"/>
  <c r="R107" i="2"/>
  <c r="R108" i="2" s="1"/>
  <c r="R105" i="2"/>
  <c r="R106" i="2" s="1"/>
  <c r="R95" i="2"/>
  <c r="R96" i="2" s="1"/>
  <c r="R93" i="2"/>
  <c r="R94" i="2" s="1"/>
  <c r="R87" i="2"/>
  <c r="R88" i="2" s="1"/>
  <c r="R125" i="2"/>
  <c r="R126" i="2" s="1"/>
  <c r="R123" i="2"/>
  <c r="R124" i="2" s="1"/>
  <c r="R101" i="2"/>
  <c r="R102" i="2" s="1"/>
  <c r="R85" i="2"/>
  <c r="R86" i="2" s="1"/>
  <c r="R71" i="2"/>
  <c r="R72" i="2" s="1"/>
  <c r="R65" i="2"/>
  <c r="R66" i="2" s="1"/>
  <c r="R97" i="2"/>
  <c r="R98" i="2" s="1"/>
  <c r="R89" i="2"/>
  <c r="R90" i="2" s="1"/>
  <c r="R83" i="2"/>
  <c r="R84" i="2" s="1"/>
  <c r="R73" i="2"/>
  <c r="R74" i="2" s="1"/>
  <c r="R69" i="2"/>
  <c r="R70" i="2" s="1"/>
  <c r="R57" i="2"/>
  <c r="R58" i="2" s="1"/>
  <c r="R135" i="2"/>
  <c r="R136" i="2" s="1"/>
  <c r="R55" i="2"/>
  <c r="R56" i="2" s="1"/>
  <c r="R117" i="2"/>
  <c r="R118" i="2" s="1"/>
  <c r="R113" i="2"/>
  <c r="R114" i="2" s="1"/>
  <c r="R79" i="2"/>
  <c r="R80" i="2" s="1"/>
  <c r="R67" i="2"/>
  <c r="R68" i="2" s="1"/>
  <c r="R61" i="2"/>
  <c r="R62" i="2" s="1"/>
  <c r="R59" i="2"/>
  <c r="R60" i="2" s="1"/>
  <c r="R109" i="2"/>
  <c r="R110" i="2" s="1"/>
  <c r="R77" i="2"/>
  <c r="R78" i="2" s="1"/>
  <c r="R63" i="2"/>
  <c r="R64" i="2" s="1"/>
  <c r="R133" i="2"/>
  <c r="R134" i="2" s="1"/>
  <c r="R129" i="2"/>
  <c r="R130" i="2" s="1"/>
  <c r="R99" i="2"/>
  <c r="R100" i="2" s="1"/>
  <c r="R81" i="2"/>
  <c r="R82" i="2" s="1"/>
  <c r="R75" i="2"/>
  <c r="R76" i="2" s="1"/>
  <c r="R53" i="2"/>
  <c r="R54" i="2" s="1"/>
  <c r="R19" i="2"/>
  <c r="R23" i="2"/>
  <c r="R139" i="2"/>
  <c r="R140" i="2" s="1"/>
  <c r="R131" i="2"/>
  <c r="R132" i="2" s="1"/>
  <c r="R11" i="2"/>
  <c r="R12" i="2" s="1"/>
  <c r="R49" i="2"/>
  <c r="R50" i="2" s="1"/>
  <c r="R21" i="2"/>
  <c r="R22" i="2" s="1"/>
  <c r="R17" i="2"/>
  <c r="R13" i="2"/>
  <c r="R14" i="2" s="1"/>
  <c r="R51" i="2"/>
  <c r="R52" i="2" s="1"/>
  <c r="R29" i="2"/>
  <c r="R30" i="2" s="1"/>
  <c r="R15" i="2"/>
  <c r="R16" i="2" s="1"/>
  <c r="R9" i="2"/>
  <c r="R10" i="2" s="1"/>
  <c r="R7" i="2"/>
  <c r="R5" i="2"/>
  <c r="R6" i="2" s="1"/>
  <c r="S13" i="3"/>
  <c r="S14" i="3" s="1"/>
  <c r="S11" i="3"/>
  <c r="S12" i="3" s="1"/>
  <c r="S15" i="3"/>
  <c r="S16" i="3" s="1"/>
  <c r="S3" i="3"/>
  <c r="S4" i="3" s="1"/>
  <c r="R47" i="2"/>
  <c r="R48" i="2" s="1"/>
  <c r="R3" i="2"/>
  <c r="R4" i="2" s="1"/>
  <c r="A109" i="2"/>
  <c r="B107" i="2"/>
  <c r="S5" i="3"/>
  <c r="S6" i="3" s="1"/>
  <c r="S2" i="3"/>
  <c r="S7" i="3"/>
  <c r="S8" i="3" s="1"/>
  <c r="T1" i="3"/>
  <c r="T9" i="3" s="1"/>
  <c r="B33" i="2"/>
  <c r="R2" i="2"/>
  <c r="S1" i="2"/>
  <c r="S137" i="2" l="1"/>
  <c r="S138" i="2" s="1"/>
  <c r="S239" i="2"/>
  <c r="S240" i="2" s="1"/>
  <c r="S243" i="2"/>
  <c r="S244" i="2" s="1"/>
  <c r="S227" i="2"/>
  <c r="S228" i="2" s="1"/>
  <c r="S241" i="2"/>
  <c r="S242" i="2" s="1"/>
  <c r="S229" i="2"/>
  <c r="S230" i="2" s="1"/>
  <c r="S235" i="2"/>
  <c r="S236" i="2" s="1"/>
  <c r="S225" i="2"/>
  <c r="S226" i="2" s="1"/>
  <c r="S231" i="2"/>
  <c r="S232" i="2" s="1"/>
  <c r="S223" i="2"/>
  <c r="S224" i="2" s="1"/>
  <c r="S201" i="2"/>
  <c r="S202" i="2" s="1"/>
  <c r="S217" i="2"/>
  <c r="S218" i="2" s="1"/>
  <c r="S237" i="2"/>
  <c r="S238" i="2" s="1"/>
  <c r="S233" i="2"/>
  <c r="S234" i="2" s="1"/>
  <c r="S219" i="2"/>
  <c r="S220" i="2" s="1"/>
  <c r="S203" i="2"/>
  <c r="S204" i="2" s="1"/>
  <c r="S215" i="2"/>
  <c r="S216" i="2" s="1"/>
  <c r="S221" i="2"/>
  <c r="S222" i="2" s="1"/>
  <c r="S199" i="2"/>
  <c r="S200" i="2" s="1"/>
  <c r="S209" i="2"/>
  <c r="S210" i="2" s="1"/>
  <c r="S205" i="2"/>
  <c r="S206" i="2" s="1"/>
  <c r="S211" i="2"/>
  <c r="S212" i="2" s="1"/>
  <c r="S207" i="2"/>
  <c r="S208" i="2" s="1"/>
  <c r="S195" i="2"/>
  <c r="S196" i="2" s="1"/>
  <c r="S213" i="2"/>
  <c r="S214" i="2" s="1"/>
  <c r="S197" i="2"/>
  <c r="S198" i="2" s="1"/>
  <c r="S187" i="2"/>
  <c r="S188" i="2" s="1"/>
  <c r="S183" i="2"/>
  <c r="S184" i="2" s="1"/>
  <c r="S175" i="2"/>
  <c r="S176" i="2" s="1"/>
  <c r="S193" i="2"/>
  <c r="S194" i="2" s="1"/>
  <c r="S191" i="2"/>
  <c r="S192" i="2" s="1"/>
  <c r="S181" i="2"/>
  <c r="S182" i="2" s="1"/>
  <c r="S169" i="2"/>
  <c r="S170" i="2" s="1"/>
  <c r="S185" i="2"/>
  <c r="S186" i="2" s="1"/>
  <c r="S173" i="2"/>
  <c r="S174" i="2" s="1"/>
  <c r="S179" i="2"/>
  <c r="S180" i="2" s="1"/>
  <c r="S171" i="2"/>
  <c r="S172" i="2" s="1"/>
  <c r="S189" i="2"/>
  <c r="S190" i="2" s="1"/>
  <c r="S177" i="2"/>
  <c r="S178" i="2" s="1"/>
  <c r="S165" i="2"/>
  <c r="S166" i="2" s="1"/>
  <c r="S167" i="2"/>
  <c r="S168" i="2" s="1"/>
  <c r="S163" i="2"/>
  <c r="S164" i="2" s="1"/>
  <c r="S161" i="2"/>
  <c r="S162" i="2" s="1"/>
  <c r="S151" i="2"/>
  <c r="S152" i="2" s="1"/>
  <c r="S157" i="2"/>
  <c r="S158" i="2" s="1"/>
  <c r="S155" i="2"/>
  <c r="S156" i="2" s="1"/>
  <c r="S153" i="2"/>
  <c r="S154" i="2" s="1"/>
  <c r="S159" i="2"/>
  <c r="S160" i="2" s="1"/>
  <c r="S149" i="2"/>
  <c r="S150" i="2" s="1"/>
  <c r="S145" i="2"/>
  <c r="S146" i="2" s="1"/>
  <c r="S143" i="2"/>
  <c r="S144" i="2" s="1"/>
  <c r="S121" i="2"/>
  <c r="S122" i="2" s="1"/>
  <c r="S147" i="2"/>
  <c r="S148" i="2" s="1"/>
  <c r="S123" i="2"/>
  <c r="S124" i="2" s="1"/>
  <c r="S127" i="2"/>
  <c r="S128" i="2" s="1"/>
  <c r="S117" i="2"/>
  <c r="S118" i="2" s="1"/>
  <c r="S113" i="2"/>
  <c r="S114" i="2" s="1"/>
  <c r="S101" i="2"/>
  <c r="S102" i="2" s="1"/>
  <c r="S99" i="2"/>
  <c r="S100" i="2" s="1"/>
  <c r="S115" i="2"/>
  <c r="S116" i="2" s="1"/>
  <c r="S103" i="2"/>
  <c r="S104" i="2" s="1"/>
  <c r="S91" i="2"/>
  <c r="S92" i="2" s="1"/>
  <c r="S119" i="2"/>
  <c r="S120" i="2" s="1"/>
  <c r="S111" i="2"/>
  <c r="S112" i="2" s="1"/>
  <c r="S107" i="2"/>
  <c r="S108" i="2" s="1"/>
  <c r="S105" i="2"/>
  <c r="S106" i="2" s="1"/>
  <c r="S109" i="2"/>
  <c r="S110" i="2" s="1"/>
  <c r="S97" i="2"/>
  <c r="S98" i="2" s="1"/>
  <c r="S85" i="2"/>
  <c r="S86" i="2" s="1"/>
  <c r="S81" i="2"/>
  <c r="S82" i="2" s="1"/>
  <c r="S75" i="2"/>
  <c r="S76" i="2" s="1"/>
  <c r="S71" i="2"/>
  <c r="S72" i="2" s="1"/>
  <c r="S65" i="2"/>
  <c r="S66" i="2" s="1"/>
  <c r="S93" i="2"/>
  <c r="S94" i="2" s="1"/>
  <c r="S141" i="2"/>
  <c r="S142" i="2" s="1"/>
  <c r="S89" i="2"/>
  <c r="S90" i="2" s="1"/>
  <c r="S83" i="2"/>
  <c r="S84" i="2" s="1"/>
  <c r="S73" i="2"/>
  <c r="S74" i="2" s="1"/>
  <c r="S69" i="2"/>
  <c r="S70" i="2" s="1"/>
  <c r="S57" i="2"/>
  <c r="S58" i="2" s="1"/>
  <c r="S87" i="2"/>
  <c r="S88" i="2" s="1"/>
  <c r="S79" i="2"/>
  <c r="S80" i="2" s="1"/>
  <c r="S67" i="2"/>
  <c r="S68" i="2" s="1"/>
  <c r="S61" i="2"/>
  <c r="S62" i="2" s="1"/>
  <c r="S59" i="2"/>
  <c r="S60" i="2" s="1"/>
  <c r="S125" i="2"/>
  <c r="S126" i="2" s="1"/>
  <c r="S95" i="2"/>
  <c r="S96" i="2" s="1"/>
  <c r="S131" i="2"/>
  <c r="S132" i="2" s="1"/>
  <c r="S77" i="2"/>
  <c r="S78" i="2" s="1"/>
  <c r="S63" i="2"/>
  <c r="S64" i="2" s="1"/>
  <c r="S133" i="2"/>
  <c r="S134" i="2" s="1"/>
  <c r="S129" i="2"/>
  <c r="S130" i="2" s="1"/>
  <c r="S51" i="2"/>
  <c r="S52" i="2" s="1"/>
  <c r="S29" i="2"/>
  <c r="S30" i="2" s="1"/>
  <c r="S15" i="2"/>
  <c r="S16" i="2" s="1"/>
  <c r="S9" i="2"/>
  <c r="S10" i="2" s="1"/>
  <c r="S7" i="2"/>
  <c r="S53" i="2"/>
  <c r="S54" i="2" s="1"/>
  <c r="S19" i="2"/>
  <c r="S5" i="2"/>
  <c r="S6" i="2" s="1"/>
  <c r="S135" i="2"/>
  <c r="S136" i="2" s="1"/>
  <c r="S23" i="2"/>
  <c r="S55" i="2"/>
  <c r="S56" i="2" s="1"/>
  <c r="S11" i="2"/>
  <c r="S12" i="2" s="1"/>
  <c r="S139" i="2"/>
  <c r="S140" i="2" s="1"/>
  <c r="S49" i="2"/>
  <c r="S50" i="2" s="1"/>
  <c r="S21" i="2"/>
  <c r="S22" i="2" s="1"/>
  <c r="S17" i="2"/>
  <c r="S13" i="2"/>
  <c r="S14" i="2" s="1"/>
  <c r="T11" i="3"/>
  <c r="T12" i="3" s="1"/>
  <c r="T15" i="3"/>
  <c r="T16" i="3" s="1"/>
  <c r="T13" i="3"/>
  <c r="T14" i="3" s="1"/>
  <c r="S47" i="2"/>
  <c r="S48" i="2" s="1"/>
  <c r="S3" i="2"/>
  <c r="S4" i="2" s="1"/>
  <c r="B109" i="2"/>
  <c r="A111" i="2"/>
  <c r="T2" i="3"/>
  <c r="T7" i="3"/>
  <c r="T8" i="3" s="1"/>
  <c r="T5" i="3"/>
  <c r="T6" i="3" s="1"/>
  <c r="U1" i="3"/>
  <c r="U9" i="3" s="1"/>
  <c r="B35" i="2"/>
  <c r="T1" i="2"/>
  <c r="S2" i="2"/>
  <c r="T137" i="2" l="1"/>
  <c r="T138" i="2" s="1"/>
  <c r="T231" i="2"/>
  <c r="T232" i="2" s="1"/>
  <c r="T243" i="2"/>
  <c r="T244" i="2" s="1"/>
  <c r="T237" i="2"/>
  <c r="T238" i="2" s="1"/>
  <c r="T229" i="2"/>
  <c r="T230" i="2" s="1"/>
  <c r="T227" i="2"/>
  <c r="T228" i="2" s="1"/>
  <c r="T239" i="2"/>
  <c r="T240" i="2" s="1"/>
  <c r="T213" i="2"/>
  <c r="T214" i="2" s="1"/>
  <c r="T199" i="2"/>
  <c r="T200" i="2" s="1"/>
  <c r="T241" i="2"/>
  <c r="T242" i="2" s="1"/>
  <c r="T223" i="2"/>
  <c r="T224" i="2" s="1"/>
  <c r="T217" i="2"/>
  <c r="T218" i="2" s="1"/>
  <c r="T215" i="2"/>
  <c r="T216" i="2" s="1"/>
  <c r="T233" i="2"/>
  <c r="T234" i="2" s="1"/>
  <c r="T211" i="2"/>
  <c r="T212" i="2" s="1"/>
  <c r="T207" i="2"/>
  <c r="T208" i="2" s="1"/>
  <c r="T205" i="2"/>
  <c r="T206" i="2" s="1"/>
  <c r="T219" i="2"/>
  <c r="T220" i="2" s="1"/>
  <c r="T221" i="2"/>
  <c r="T222" i="2" s="1"/>
  <c r="T235" i="2"/>
  <c r="T236" i="2" s="1"/>
  <c r="T209" i="2"/>
  <c r="T210" i="2" s="1"/>
  <c r="T203" i="2"/>
  <c r="T204" i="2" s="1"/>
  <c r="T201" i="2"/>
  <c r="T202" i="2" s="1"/>
  <c r="T225" i="2"/>
  <c r="T226" i="2" s="1"/>
  <c r="T189" i="2"/>
  <c r="T190" i="2" s="1"/>
  <c r="T193" i="2"/>
  <c r="T194" i="2" s="1"/>
  <c r="T195" i="2"/>
  <c r="T196" i="2" s="1"/>
  <c r="T185" i="2"/>
  <c r="T186" i="2" s="1"/>
  <c r="T197" i="2"/>
  <c r="T198" i="2" s="1"/>
  <c r="T191" i="2"/>
  <c r="T192" i="2" s="1"/>
  <c r="T183" i="2"/>
  <c r="T184" i="2" s="1"/>
  <c r="T171" i="2"/>
  <c r="T172" i="2" s="1"/>
  <c r="T165" i="2"/>
  <c r="T166" i="2" s="1"/>
  <c r="T173" i="2"/>
  <c r="T174" i="2" s="1"/>
  <c r="T175" i="2"/>
  <c r="T176" i="2" s="1"/>
  <c r="T179" i="2"/>
  <c r="T180" i="2" s="1"/>
  <c r="T177" i="2"/>
  <c r="T178" i="2" s="1"/>
  <c r="T181" i="2"/>
  <c r="T182" i="2" s="1"/>
  <c r="T167" i="2"/>
  <c r="T168" i="2" s="1"/>
  <c r="T169" i="2"/>
  <c r="T170" i="2" s="1"/>
  <c r="T187" i="2"/>
  <c r="T188" i="2" s="1"/>
  <c r="T159" i="2"/>
  <c r="T160" i="2" s="1"/>
  <c r="T157" i="2"/>
  <c r="T158" i="2" s="1"/>
  <c r="T155" i="2"/>
  <c r="T156" i="2" s="1"/>
  <c r="T163" i="2"/>
  <c r="T164" i="2" s="1"/>
  <c r="T153" i="2"/>
  <c r="T154" i="2" s="1"/>
  <c r="T161" i="2"/>
  <c r="T162" i="2" s="1"/>
  <c r="T151" i="2"/>
  <c r="T152" i="2" s="1"/>
  <c r="T149" i="2"/>
  <c r="T150" i="2" s="1"/>
  <c r="T141" i="2"/>
  <c r="T142" i="2" s="1"/>
  <c r="T125" i="2"/>
  <c r="T126" i="2" s="1"/>
  <c r="T119" i="2"/>
  <c r="T120" i="2" s="1"/>
  <c r="T123" i="2"/>
  <c r="T124" i="2" s="1"/>
  <c r="T127" i="2"/>
  <c r="T128" i="2" s="1"/>
  <c r="T121" i="2"/>
  <c r="T122" i="2" s="1"/>
  <c r="T117" i="2"/>
  <c r="T118" i="2" s="1"/>
  <c r="T113" i="2"/>
  <c r="T114" i="2" s="1"/>
  <c r="T101" i="2"/>
  <c r="T102" i="2" s="1"/>
  <c r="T99" i="2"/>
  <c r="T100" i="2" s="1"/>
  <c r="T89" i="2"/>
  <c r="T90" i="2" s="1"/>
  <c r="T147" i="2"/>
  <c r="T148" i="2" s="1"/>
  <c r="T143" i="2"/>
  <c r="T144" i="2" s="1"/>
  <c r="T115" i="2"/>
  <c r="T116" i="2" s="1"/>
  <c r="T103" i="2"/>
  <c r="T104" i="2" s="1"/>
  <c r="T91" i="2"/>
  <c r="T92" i="2" s="1"/>
  <c r="T77" i="2"/>
  <c r="T78" i="2" s="1"/>
  <c r="T63" i="2"/>
  <c r="T64" i="2" s="1"/>
  <c r="T133" i="2"/>
  <c r="T134" i="2" s="1"/>
  <c r="T129" i="2"/>
  <c r="T130" i="2" s="1"/>
  <c r="T105" i="2"/>
  <c r="T106" i="2" s="1"/>
  <c r="T85" i="2"/>
  <c r="T86" i="2" s="1"/>
  <c r="T81" i="2"/>
  <c r="T82" i="2" s="1"/>
  <c r="T75" i="2"/>
  <c r="T76" i="2" s="1"/>
  <c r="T97" i="2"/>
  <c r="T98" i="2" s="1"/>
  <c r="T71" i="2"/>
  <c r="T72" i="2" s="1"/>
  <c r="T65" i="2"/>
  <c r="T66" i="2" s="1"/>
  <c r="T93" i="2"/>
  <c r="T94" i="2" s="1"/>
  <c r="T83" i="2"/>
  <c r="T84" i="2" s="1"/>
  <c r="T73" i="2"/>
  <c r="T74" i="2" s="1"/>
  <c r="T69" i="2"/>
  <c r="T70" i="2" s="1"/>
  <c r="T57" i="2"/>
  <c r="T58" i="2" s="1"/>
  <c r="T145" i="2"/>
  <c r="T146" i="2" s="1"/>
  <c r="T95" i="2"/>
  <c r="T96" i="2" s="1"/>
  <c r="T87" i="2"/>
  <c r="T88" i="2" s="1"/>
  <c r="T111" i="2"/>
  <c r="T112" i="2" s="1"/>
  <c r="T109" i="2"/>
  <c r="T110" i="2" s="1"/>
  <c r="T107" i="2"/>
  <c r="T108" i="2" s="1"/>
  <c r="T79" i="2"/>
  <c r="T80" i="2" s="1"/>
  <c r="T67" i="2"/>
  <c r="T68" i="2" s="1"/>
  <c r="T61" i="2"/>
  <c r="T62" i="2" s="1"/>
  <c r="T59" i="2"/>
  <c r="T60" i="2" s="1"/>
  <c r="T131" i="2"/>
  <c r="T132" i="2" s="1"/>
  <c r="T49" i="2"/>
  <c r="T50" i="2" s="1"/>
  <c r="T21" i="2"/>
  <c r="T22" i="2" s="1"/>
  <c r="T17" i="2"/>
  <c r="T13" i="2"/>
  <c r="T14" i="2" s="1"/>
  <c r="T51" i="2"/>
  <c r="T52" i="2" s="1"/>
  <c r="T29" i="2"/>
  <c r="T30" i="2" s="1"/>
  <c r="T15" i="2"/>
  <c r="T16" i="2" s="1"/>
  <c r="T9" i="2"/>
  <c r="T10" i="2" s="1"/>
  <c r="T53" i="2"/>
  <c r="T54" i="2" s="1"/>
  <c r="T19" i="2"/>
  <c r="T5" i="2"/>
  <c r="T6" i="2" s="1"/>
  <c r="T139" i="2"/>
  <c r="T140" i="2" s="1"/>
  <c r="T135" i="2"/>
  <c r="T136" i="2" s="1"/>
  <c r="T23" i="2"/>
  <c r="T55" i="2"/>
  <c r="T56" i="2" s="1"/>
  <c r="T11" i="2"/>
  <c r="T12" i="2" s="1"/>
  <c r="T7" i="2"/>
  <c r="U15" i="3"/>
  <c r="U16" i="3" s="1"/>
  <c r="U11" i="3"/>
  <c r="U12" i="3" s="1"/>
  <c r="U3" i="3"/>
  <c r="U4" i="3" s="1"/>
  <c r="U13" i="3"/>
  <c r="U14" i="3" s="1"/>
  <c r="T47" i="2"/>
  <c r="T48" i="2" s="1"/>
  <c r="T3" i="2"/>
  <c r="T4" i="2" s="1"/>
  <c r="B111" i="2"/>
  <c r="A113" i="2"/>
  <c r="U7" i="3"/>
  <c r="U8" i="3" s="1"/>
  <c r="U5" i="3"/>
  <c r="U6" i="3" s="1"/>
  <c r="U2" i="3"/>
  <c r="V1" i="3"/>
  <c r="V9" i="3" s="1"/>
  <c r="B37" i="2"/>
  <c r="U1" i="2"/>
  <c r="T2" i="2"/>
  <c r="U137" i="2" l="1"/>
  <c r="U138" i="2" s="1"/>
  <c r="U241" i="2"/>
  <c r="U242" i="2" s="1"/>
  <c r="U233" i="2"/>
  <c r="U234" i="2" s="1"/>
  <c r="U243" i="2"/>
  <c r="U244" i="2" s="1"/>
  <c r="U235" i="2"/>
  <c r="U236" i="2" s="1"/>
  <c r="U231" i="2"/>
  <c r="U232" i="2" s="1"/>
  <c r="U225" i="2"/>
  <c r="U226" i="2" s="1"/>
  <c r="U211" i="2"/>
  <c r="U212" i="2" s="1"/>
  <c r="U209" i="2"/>
  <c r="U210" i="2" s="1"/>
  <c r="U207" i="2"/>
  <c r="U208" i="2" s="1"/>
  <c r="U205" i="2"/>
  <c r="U206" i="2" s="1"/>
  <c r="U239" i="2"/>
  <c r="U240" i="2" s="1"/>
  <c r="U223" i="2"/>
  <c r="U224" i="2" s="1"/>
  <c r="U237" i="2"/>
  <c r="U238" i="2" s="1"/>
  <c r="U217" i="2"/>
  <c r="U218" i="2" s="1"/>
  <c r="U229" i="2"/>
  <c r="U230" i="2" s="1"/>
  <c r="U201" i="2"/>
  <c r="U202" i="2" s="1"/>
  <c r="U219" i="2"/>
  <c r="U220" i="2" s="1"/>
  <c r="U213" i="2"/>
  <c r="U214" i="2" s="1"/>
  <c r="U221" i="2"/>
  <c r="U222" i="2" s="1"/>
  <c r="U199" i="2"/>
  <c r="U200" i="2" s="1"/>
  <c r="U227" i="2"/>
  <c r="U228" i="2" s="1"/>
  <c r="U203" i="2"/>
  <c r="U204" i="2" s="1"/>
  <c r="U215" i="2"/>
  <c r="U216" i="2" s="1"/>
  <c r="U191" i="2"/>
  <c r="U192" i="2" s="1"/>
  <c r="U195" i="2"/>
  <c r="U196" i="2" s="1"/>
  <c r="U185" i="2"/>
  <c r="U186" i="2" s="1"/>
  <c r="U173" i="2"/>
  <c r="U174" i="2" s="1"/>
  <c r="U197" i="2"/>
  <c r="U198" i="2" s="1"/>
  <c r="U193" i="2"/>
  <c r="U194" i="2" s="1"/>
  <c r="U179" i="2"/>
  <c r="U180" i="2" s="1"/>
  <c r="U167" i="2"/>
  <c r="U168" i="2" s="1"/>
  <c r="U181" i="2"/>
  <c r="U182" i="2" s="1"/>
  <c r="U183" i="2"/>
  <c r="U184" i="2" s="1"/>
  <c r="U169" i="2"/>
  <c r="U170" i="2" s="1"/>
  <c r="U189" i="2"/>
  <c r="U190" i="2" s="1"/>
  <c r="U175" i="2"/>
  <c r="U176" i="2" s="1"/>
  <c r="U187" i="2"/>
  <c r="U188" i="2" s="1"/>
  <c r="U177" i="2"/>
  <c r="U178" i="2" s="1"/>
  <c r="U171" i="2"/>
  <c r="U172" i="2" s="1"/>
  <c r="U165" i="2"/>
  <c r="U166" i="2" s="1"/>
  <c r="U163" i="2"/>
  <c r="U164" i="2" s="1"/>
  <c r="U161" i="2"/>
  <c r="U162" i="2" s="1"/>
  <c r="U151" i="2"/>
  <c r="U152" i="2" s="1"/>
  <c r="U153" i="2"/>
  <c r="U154" i="2" s="1"/>
  <c r="U157" i="2"/>
  <c r="U158" i="2" s="1"/>
  <c r="U155" i="2"/>
  <c r="U156" i="2" s="1"/>
  <c r="U159" i="2"/>
  <c r="U160" i="2" s="1"/>
  <c r="U149" i="2"/>
  <c r="U150" i="2" s="1"/>
  <c r="U141" i="2"/>
  <c r="U142" i="2" s="1"/>
  <c r="U125" i="2"/>
  <c r="U126" i="2" s="1"/>
  <c r="U119" i="2"/>
  <c r="U120" i="2" s="1"/>
  <c r="U117" i="2"/>
  <c r="U118" i="2" s="1"/>
  <c r="U145" i="2"/>
  <c r="U146" i="2" s="1"/>
  <c r="U143" i="2"/>
  <c r="U144" i="2" s="1"/>
  <c r="U147" i="2"/>
  <c r="U148" i="2" s="1"/>
  <c r="U123" i="2"/>
  <c r="U124" i="2" s="1"/>
  <c r="U109" i="2"/>
  <c r="U110" i="2" s="1"/>
  <c r="U97" i="2"/>
  <c r="U98" i="2" s="1"/>
  <c r="U127" i="2"/>
  <c r="U128" i="2" s="1"/>
  <c r="U121" i="2"/>
  <c r="U122" i="2" s="1"/>
  <c r="U113" i="2"/>
  <c r="U114" i="2" s="1"/>
  <c r="U101" i="2"/>
  <c r="U102" i="2" s="1"/>
  <c r="U99" i="2"/>
  <c r="U100" i="2" s="1"/>
  <c r="U89" i="2"/>
  <c r="U90" i="2" s="1"/>
  <c r="U115" i="2"/>
  <c r="U116" i="2" s="1"/>
  <c r="U103" i="2"/>
  <c r="U104" i="2" s="1"/>
  <c r="U111" i="2"/>
  <c r="U112" i="2" s="1"/>
  <c r="U107" i="2"/>
  <c r="U108" i="2" s="1"/>
  <c r="U105" i="2"/>
  <c r="U106" i="2" s="1"/>
  <c r="U95" i="2"/>
  <c r="U96" i="2" s="1"/>
  <c r="U93" i="2"/>
  <c r="U94" i="2" s="1"/>
  <c r="U87" i="2"/>
  <c r="U88" i="2" s="1"/>
  <c r="U83" i="2"/>
  <c r="U84" i="2" s="1"/>
  <c r="U81" i="2"/>
  <c r="U82" i="2" s="1"/>
  <c r="U75" i="2"/>
  <c r="U76" i="2" s="1"/>
  <c r="U91" i="2"/>
  <c r="U92" i="2" s="1"/>
  <c r="U131" i="2"/>
  <c r="U132" i="2" s="1"/>
  <c r="U77" i="2"/>
  <c r="U78" i="2" s="1"/>
  <c r="U63" i="2"/>
  <c r="U64" i="2" s="1"/>
  <c r="U133" i="2"/>
  <c r="U134" i="2" s="1"/>
  <c r="U85" i="2"/>
  <c r="U86" i="2" s="1"/>
  <c r="U71" i="2"/>
  <c r="U72" i="2" s="1"/>
  <c r="U65" i="2"/>
  <c r="U66" i="2" s="1"/>
  <c r="U73" i="2"/>
  <c r="U74" i="2" s="1"/>
  <c r="U69" i="2"/>
  <c r="U70" i="2" s="1"/>
  <c r="U57" i="2"/>
  <c r="U58" i="2" s="1"/>
  <c r="U135" i="2"/>
  <c r="U136" i="2" s="1"/>
  <c r="U79" i="2"/>
  <c r="U80" i="2" s="1"/>
  <c r="U67" i="2"/>
  <c r="U68" i="2" s="1"/>
  <c r="U61" i="2"/>
  <c r="U62" i="2" s="1"/>
  <c r="U59" i="2"/>
  <c r="U60" i="2" s="1"/>
  <c r="U129" i="2"/>
  <c r="U130" i="2" s="1"/>
  <c r="U49" i="2"/>
  <c r="U50" i="2" s="1"/>
  <c r="U21" i="2"/>
  <c r="U22" i="2" s="1"/>
  <c r="U17" i="2"/>
  <c r="U13" i="2"/>
  <c r="U14" i="2" s="1"/>
  <c r="U51" i="2"/>
  <c r="U52" i="2" s="1"/>
  <c r="U29" i="2"/>
  <c r="U30" i="2" s="1"/>
  <c r="U15" i="2"/>
  <c r="U16" i="2" s="1"/>
  <c r="U9" i="2"/>
  <c r="U10" i="2" s="1"/>
  <c r="U7" i="2"/>
  <c r="U53" i="2"/>
  <c r="U54" i="2" s="1"/>
  <c r="U23" i="2"/>
  <c r="U24" i="2" s="1"/>
  <c r="U19" i="2"/>
  <c r="U5" i="2"/>
  <c r="U6" i="2" s="1"/>
  <c r="U55" i="2"/>
  <c r="U56" i="2" s="1"/>
  <c r="U11" i="2"/>
  <c r="U12" i="2" s="1"/>
  <c r="U139" i="2"/>
  <c r="U140" i="2" s="1"/>
  <c r="V11" i="3"/>
  <c r="V12" i="3" s="1"/>
  <c r="V15" i="3"/>
  <c r="V16" i="3" s="1"/>
  <c r="V13" i="3"/>
  <c r="V14" i="3" s="1"/>
  <c r="U47" i="2"/>
  <c r="U48" i="2" s="1"/>
  <c r="U45" i="2"/>
  <c r="U46" i="2" s="1"/>
  <c r="U3" i="2"/>
  <c r="U4" i="2" s="1"/>
  <c r="B113" i="2"/>
  <c r="A115" i="2"/>
  <c r="V7" i="3"/>
  <c r="V8" i="3" s="1"/>
  <c r="V5" i="3"/>
  <c r="V6" i="3" s="1"/>
  <c r="V2" i="3"/>
  <c r="W1" i="3"/>
  <c r="W9" i="3" s="1"/>
  <c r="B39" i="2"/>
  <c r="V1" i="2"/>
  <c r="U2" i="2"/>
  <c r="V137" i="2" l="1"/>
  <c r="V138" i="2" s="1"/>
  <c r="V239" i="2"/>
  <c r="V240" i="2" s="1"/>
  <c r="V243" i="2"/>
  <c r="V244" i="2" s="1"/>
  <c r="V241" i="2"/>
  <c r="V242" i="2" s="1"/>
  <c r="V225" i="2"/>
  <c r="V226" i="2" s="1"/>
  <c r="V233" i="2"/>
  <c r="V234" i="2" s="1"/>
  <c r="V229" i="2"/>
  <c r="V230" i="2" s="1"/>
  <c r="V235" i="2"/>
  <c r="V236" i="2" s="1"/>
  <c r="V227" i="2"/>
  <c r="V228" i="2" s="1"/>
  <c r="V221" i="2"/>
  <c r="V222" i="2" s="1"/>
  <c r="V231" i="2"/>
  <c r="V232" i="2" s="1"/>
  <c r="V223" i="2"/>
  <c r="V224" i="2" s="1"/>
  <c r="V201" i="2"/>
  <c r="V202" i="2" s="1"/>
  <c r="V237" i="2"/>
  <c r="V238" i="2" s="1"/>
  <c r="V199" i="2"/>
  <c r="V200" i="2" s="1"/>
  <c r="V203" i="2"/>
  <c r="V204" i="2" s="1"/>
  <c r="V217" i="2"/>
  <c r="V218" i="2" s="1"/>
  <c r="V211" i="2"/>
  <c r="V212" i="2" s="1"/>
  <c r="V219" i="2"/>
  <c r="V220" i="2" s="1"/>
  <c r="V215" i="2"/>
  <c r="V216" i="2" s="1"/>
  <c r="V213" i="2"/>
  <c r="V214" i="2" s="1"/>
  <c r="V205" i="2"/>
  <c r="V206" i="2" s="1"/>
  <c r="V207" i="2"/>
  <c r="V208" i="2" s="1"/>
  <c r="V209" i="2"/>
  <c r="V210" i="2" s="1"/>
  <c r="V193" i="2"/>
  <c r="V194" i="2" s="1"/>
  <c r="V191" i="2"/>
  <c r="V192" i="2" s="1"/>
  <c r="V195" i="2"/>
  <c r="V196" i="2" s="1"/>
  <c r="V177" i="2"/>
  <c r="V178" i="2" s="1"/>
  <c r="V171" i="2"/>
  <c r="V172" i="2" s="1"/>
  <c r="V165" i="2"/>
  <c r="V166" i="2" s="1"/>
  <c r="V197" i="2"/>
  <c r="V198" i="2" s="1"/>
  <c r="V185" i="2"/>
  <c r="V186" i="2" s="1"/>
  <c r="V181" i="2"/>
  <c r="V182" i="2" s="1"/>
  <c r="V183" i="2"/>
  <c r="V184" i="2" s="1"/>
  <c r="V169" i="2"/>
  <c r="V170" i="2" s="1"/>
  <c r="V167" i="2"/>
  <c r="V168" i="2" s="1"/>
  <c r="V173" i="2"/>
  <c r="V174" i="2" s="1"/>
  <c r="V189" i="2"/>
  <c r="V190" i="2" s="1"/>
  <c r="V175" i="2"/>
  <c r="V176" i="2" s="1"/>
  <c r="V187" i="2"/>
  <c r="V188" i="2" s="1"/>
  <c r="V179" i="2"/>
  <c r="V180" i="2" s="1"/>
  <c r="V153" i="2"/>
  <c r="V154" i="2" s="1"/>
  <c r="V157" i="2"/>
  <c r="V158" i="2" s="1"/>
  <c r="V155" i="2"/>
  <c r="V156" i="2" s="1"/>
  <c r="V149" i="2"/>
  <c r="V150" i="2" s="1"/>
  <c r="V163" i="2"/>
  <c r="V164" i="2" s="1"/>
  <c r="V161" i="2"/>
  <c r="V162" i="2" s="1"/>
  <c r="V151" i="2"/>
  <c r="V152" i="2" s="1"/>
  <c r="V159" i="2"/>
  <c r="V160" i="2" s="1"/>
  <c r="V147" i="2"/>
  <c r="V148" i="2" s="1"/>
  <c r="V127" i="2"/>
  <c r="V128" i="2" s="1"/>
  <c r="V123" i="2"/>
  <c r="V124" i="2" s="1"/>
  <c r="V109" i="2"/>
  <c r="V110" i="2" s="1"/>
  <c r="V97" i="2"/>
  <c r="V98" i="2" s="1"/>
  <c r="V117" i="2"/>
  <c r="V118" i="2" s="1"/>
  <c r="V143" i="2"/>
  <c r="V144" i="2" s="1"/>
  <c r="V121" i="2"/>
  <c r="V122" i="2" s="1"/>
  <c r="V113" i="2"/>
  <c r="V114" i="2" s="1"/>
  <c r="V101" i="2"/>
  <c r="V102" i="2" s="1"/>
  <c r="V99" i="2"/>
  <c r="V100" i="2" s="1"/>
  <c r="V89" i="2"/>
  <c r="V90" i="2" s="1"/>
  <c r="V145" i="2"/>
  <c r="V146" i="2" s="1"/>
  <c r="V141" i="2"/>
  <c r="V142" i="2" s="1"/>
  <c r="V125" i="2"/>
  <c r="V126" i="2" s="1"/>
  <c r="V103" i="2"/>
  <c r="V104" i="2" s="1"/>
  <c r="V79" i="2"/>
  <c r="V80" i="2" s="1"/>
  <c r="V67" i="2"/>
  <c r="V68" i="2" s="1"/>
  <c r="V61" i="2"/>
  <c r="V62" i="2" s="1"/>
  <c r="V59" i="2"/>
  <c r="V60" i="2" s="1"/>
  <c r="V91" i="2"/>
  <c r="V92" i="2" s="1"/>
  <c r="V131" i="2"/>
  <c r="V132" i="2" s="1"/>
  <c r="V105" i="2"/>
  <c r="V106" i="2" s="1"/>
  <c r="V81" i="2"/>
  <c r="V82" i="2" s="1"/>
  <c r="V77" i="2"/>
  <c r="V78" i="2" s="1"/>
  <c r="V75" i="2"/>
  <c r="V76" i="2" s="1"/>
  <c r="V63" i="2"/>
  <c r="V64" i="2" s="1"/>
  <c r="V133" i="2"/>
  <c r="V134" i="2" s="1"/>
  <c r="V129" i="2"/>
  <c r="V130" i="2" s="1"/>
  <c r="V85" i="2"/>
  <c r="V86" i="2" s="1"/>
  <c r="V119" i="2"/>
  <c r="V120" i="2" s="1"/>
  <c r="V115" i="2"/>
  <c r="V116" i="2" s="1"/>
  <c r="V93" i="2"/>
  <c r="V94" i="2" s="1"/>
  <c r="V71" i="2"/>
  <c r="V72" i="2" s="1"/>
  <c r="V65" i="2"/>
  <c r="V66" i="2" s="1"/>
  <c r="V83" i="2"/>
  <c r="V84" i="2" s="1"/>
  <c r="V95" i="2"/>
  <c r="V96" i="2" s="1"/>
  <c r="V87" i="2"/>
  <c r="V88" i="2" s="1"/>
  <c r="V73" i="2"/>
  <c r="V74" i="2" s="1"/>
  <c r="V69" i="2"/>
  <c r="V70" i="2" s="1"/>
  <c r="V57" i="2"/>
  <c r="V58" i="2" s="1"/>
  <c r="V111" i="2"/>
  <c r="V112" i="2" s="1"/>
  <c r="V107" i="2"/>
  <c r="V108" i="2" s="1"/>
  <c r="V135" i="2"/>
  <c r="V136" i="2" s="1"/>
  <c r="V55" i="2"/>
  <c r="V56" i="2" s="1"/>
  <c r="V11" i="2"/>
  <c r="V12" i="2" s="1"/>
  <c r="V139" i="2"/>
  <c r="V140" i="2" s="1"/>
  <c r="V49" i="2"/>
  <c r="V50" i="2" s="1"/>
  <c r="V23" i="2"/>
  <c r="V24" i="2" s="1"/>
  <c r="V21" i="2"/>
  <c r="V22" i="2" s="1"/>
  <c r="V17" i="2"/>
  <c r="V13" i="2"/>
  <c r="V14" i="2" s="1"/>
  <c r="V51" i="2"/>
  <c r="V52" i="2" s="1"/>
  <c r="V29" i="2"/>
  <c r="V30" i="2" s="1"/>
  <c r="V15" i="2"/>
  <c r="V16" i="2" s="1"/>
  <c r="V9" i="2"/>
  <c r="V10" i="2" s="1"/>
  <c r="V7" i="2"/>
  <c r="V53" i="2"/>
  <c r="V54" i="2" s="1"/>
  <c r="V19" i="2"/>
  <c r="V5" i="2"/>
  <c r="V6" i="2" s="1"/>
  <c r="W13" i="3"/>
  <c r="W14" i="3" s="1"/>
  <c r="W11" i="3"/>
  <c r="W12" i="3" s="1"/>
  <c r="W3" i="3"/>
  <c r="W4" i="3" s="1"/>
  <c r="W15" i="3"/>
  <c r="W16" i="3" s="1"/>
  <c r="V45" i="2"/>
  <c r="V46" i="2" s="1"/>
  <c r="V47" i="2"/>
  <c r="V48" i="2" s="1"/>
  <c r="V3" i="2"/>
  <c r="V4" i="2" s="1"/>
  <c r="A117" i="2"/>
  <c r="B115" i="2"/>
  <c r="W5" i="3"/>
  <c r="W6" i="3" s="1"/>
  <c r="W7" i="3"/>
  <c r="W8" i="3" s="1"/>
  <c r="W2" i="3"/>
  <c r="X1" i="3"/>
  <c r="X9" i="3" s="1"/>
  <c r="B41" i="2"/>
  <c r="W1" i="2"/>
  <c r="V2" i="2"/>
  <c r="W137" i="2" l="1"/>
  <c r="W138" i="2" s="1"/>
  <c r="W235" i="2"/>
  <c r="W236" i="2" s="1"/>
  <c r="W231" i="2"/>
  <c r="W232" i="2" s="1"/>
  <c r="W237" i="2"/>
  <c r="W238" i="2" s="1"/>
  <c r="W223" i="2"/>
  <c r="W224" i="2" s="1"/>
  <c r="W219" i="2"/>
  <c r="W220" i="2" s="1"/>
  <c r="W243" i="2"/>
  <c r="W244" i="2" s="1"/>
  <c r="W227" i="2"/>
  <c r="W228" i="2" s="1"/>
  <c r="W225" i="2"/>
  <c r="W226" i="2" s="1"/>
  <c r="W221" i="2"/>
  <c r="W222" i="2" s="1"/>
  <c r="W241" i="2"/>
  <c r="W242" i="2" s="1"/>
  <c r="W239" i="2"/>
  <c r="W240" i="2" s="1"/>
  <c r="W213" i="2"/>
  <c r="W214" i="2" s="1"/>
  <c r="W199" i="2"/>
  <c r="W200" i="2" s="1"/>
  <c r="W217" i="2"/>
  <c r="W218" i="2" s="1"/>
  <c r="W215" i="2"/>
  <c r="W216" i="2" s="1"/>
  <c r="W209" i="2"/>
  <c r="W210" i="2" s="1"/>
  <c r="W207" i="2"/>
  <c r="W208" i="2" s="1"/>
  <c r="W229" i="2"/>
  <c r="W230" i="2" s="1"/>
  <c r="W233" i="2"/>
  <c r="W234" i="2" s="1"/>
  <c r="W203" i="2"/>
  <c r="W204" i="2" s="1"/>
  <c r="W211" i="2"/>
  <c r="W212" i="2" s="1"/>
  <c r="W197" i="2"/>
  <c r="W198" i="2" s="1"/>
  <c r="W205" i="2"/>
  <c r="W206" i="2" s="1"/>
  <c r="W201" i="2"/>
  <c r="W202" i="2" s="1"/>
  <c r="W195" i="2"/>
  <c r="W196" i="2" s="1"/>
  <c r="W193" i="2"/>
  <c r="W194" i="2" s="1"/>
  <c r="W191" i="2"/>
  <c r="W192" i="2" s="1"/>
  <c r="W181" i="2"/>
  <c r="W182" i="2" s="1"/>
  <c r="W169" i="2"/>
  <c r="W170" i="2" s="1"/>
  <c r="W189" i="2"/>
  <c r="W190" i="2" s="1"/>
  <c r="W187" i="2"/>
  <c r="W188" i="2" s="1"/>
  <c r="W183" i="2"/>
  <c r="W184" i="2" s="1"/>
  <c r="W175" i="2"/>
  <c r="W176" i="2" s="1"/>
  <c r="W185" i="2"/>
  <c r="W186" i="2" s="1"/>
  <c r="W167" i="2"/>
  <c r="W168" i="2" s="1"/>
  <c r="W173" i="2"/>
  <c r="W174" i="2" s="1"/>
  <c r="W179" i="2"/>
  <c r="W180" i="2" s="1"/>
  <c r="W177" i="2"/>
  <c r="W178" i="2" s="1"/>
  <c r="W171" i="2"/>
  <c r="W172" i="2" s="1"/>
  <c r="W165" i="2"/>
  <c r="W166" i="2" s="1"/>
  <c r="W153" i="2"/>
  <c r="W154" i="2" s="1"/>
  <c r="W157" i="2"/>
  <c r="W158" i="2" s="1"/>
  <c r="W155" i="2"/>
  <c r="W156" i="2" s="1"/>
  <c r="W163" i="2"/>
  <c r="W164" i="2" s="1"/>
  <c r="W161" i="2"/>
  <c r="W162" i="2" s="1"/>
  <c r="W151" i="2"/>
  <c r="W152" i="2" s="1"/>
  <c r="W159" i="2"/>
  <c r="W160" i="2" s="1"/>
  <c r="W149" i="2"/>
  <c r="W150" i="2" s="1"/>
  <c r="W127" i="2"/>
  <c r="W128" i="2" s="1"/>
  <c r="W141" i="2"/>
  <c r="W142" i="2" s="1"/>
  <c r="W125" i="2"/>
  <c r="W126" i="2" s="1"/>
  <c r="W145" i="2"/>
  <c r="W146" i="2" s="1"/>
  <c r="W143" i="2"/>
  <c r="W144" i="2" s="1"/>
  <c r="W121" i="2"/>
  <c r="W122" i="2" s="1"/>
  <c r="W111" i="2"/>
  <c r="W112" i="2" s="1"/>
  <c r="W107" i="2"/>
  <c r="W108" i="2" s="1"/>
  <c r="W105" i="2"/>
  <c r="W106" i="2" s="1"/>
  <c r="W95" i="2"/>
  <c r="W96" i="2" s="1"/>
  <c r="W93" i="2"/>
  <c r="W94" i="2" s="1"/>
  <c r="W123" i="2"/>
  <c r="W124" i="2" s="1"/>
  <c r="W109" i="2"/>
  <c r="W110" i="2" s="1"/>
  <c r="W97" i="2"/>
  <c r="W98" i="2" s="1"/>
  <c r="W147" i="2"/>
  <c r="W148" i="2" s="1"/>
  <c r="W117" i="2"/>
  <c r="W118" i="2" s="1"/>
  <c r="W113" i="2"/>
  <c r="W114" i="2" s="1"/>
  <c r="W101" i="2"/>
  <c r="W102" i="2" s="1"/>
  <c r="W119" i="2"/>
  <c r="W120" i="2" s="1"/>
  <c r="W115" i="2"/>
  <c r="W116" i="2" s="1"/>
  <c r="W103" i="2"/>
  <c r="W104" i="2" s="1"/>
  <c r="W91" i="2"/>
  <c r="W92" i="2" s="1"/>
  <c r="W79" i="2"/>
  <c r="W80" i="2" s="1"/>
  <c r="W99" i="2"/>
  <c r="W100" i="2" s="1"/>
  <c r="W135" i="2"/>
  <c r="W136" i="2" s="1"/>
  <c r="W67" i="2"/>
  <c r="W68" i="2" s="1"/>
  <c r="W61" i="2"/>
  <c r="W62" i="2" s="1"/>
  <c r="W59" i="2"/>
  <c r="W60" i="2" s="1"/>
  <c r="W131" i="2"/>
  <c r="W132" i="2" s="1"/>
  <c r="W89" i="2"/>
  <c r="W90" i="2" s="1"/>
  <c r="W81" i="2"/>
  <c r="W82" i="2" s="1"/>
  <c r="W77" i="2"/>
  <c r="W78" i="2" s="1"/>
  <c r="W75" i="2"/>
  <c r="W76" i="2" s="1"/>
  <c r="W63" i="2"/>
  <c r="W64" i="2" s="1"/>
  <c r="W133" i="2"/>
  <c r="W134" i="2" s="1"/>
  <c r="W129" i="2"/>
  <c r="W130" i="2" s="1"/>
  <c r="W85" i="2"/>
  <c r="W86" i="2" s="1"/>
  <c r="W71" i="2"/>
  <c r="W72" i="2" s="1"/>
  <c r="W65" i="2"/>
  <c r="W66" i="2" s="1"/>
  <c r="W83" i="2"/>
  <c r="W84" i="2" s="1"/>
  <c r="W87" i="2"/>
  <c r="W88" i="2" s="1"/>
  <c r="W73" i="2"/>
  <c r="W74" i="2" s="1"/>
  <c r="W69" i="2"/>
  <c r="W70" i="2" s="1"/>
  <c r="W57" i="2"/>
  <c r="W58" i="2" s="1"/>
  <c r="W55" i="2"/>
  <c r="W56" i="2" s="1"/>
  <c r="W11" i="2"/>
  <c r="W12" i="2" s="1"/>
  <c r="W49" i="2"/>
  <c r="W50" i="2" s="1"/>
  <c r="W23" i="2"/>
  <c r="W24" i="2" s="1"/>
  <c r="W21" i="2"/>
  <c r="W22" i="2" s="1"/>
  <c r="W17" i="2"/>
  <c r="W13" i="2"/>
  <c r="W14" i="2" s="1"/>
  <c r="W51" i="2"/>
  <c r="W52" i="2" s="1"/>
  <c r="W29" i="2"/>
  <c r="W30" i="2" s="1"/>
  <c r="W15" i="2"/>
  <c r="W16" i="2" s="1"/>
  <c r="W9" i="2"/>
  <c r="W10" i="2" s="1"/>
  <c r="W7" i="2"/>
  <c r="W53" i="2"/>
  <c r="W54" i="2" s="1"/>
  <c r="W19" i="2"/>
  <c r="W5" i="2"/>
  <c r="W6" i="2" s="1"/>
  <c r="W139" i="2"/>
  <c r="W140" i="2" s="1"/>
  <c r="X13" i="3"/>
  <c r="X14" i="3" s="1"/>
  <c r="X11" i="3"/>
  <c r="X12" i="3" s="1"/>
  <c r="X15" i="3"/>
  <c r="X16" i="3" s="1"/>
  <c r="B117" i="2"/>
  <c r="A119" i="2"/>
  <c r="W47" i="2"/>
  <c r="W48" i="2" s="1"/>
  <c r="W45" i="2"/>
  <c r="W46" i="2" s="1"/>
  <c r="W3" i="2"/>
  <c r="W4" i="2" s="1"/>
  <c r="X5" i="3"/>
  <c r="X6" i="3" s="1"/>
  <c r="X7" i="3"/>
  <c r="X8" i="3" s="1"/>
  <c r="X2" i="3"/>
  <c r="Y1" i="3"/>
  <c r="Y9" i="3" s="1"/>
  <c r="B43" i="2"/>
  <c r="X1" i="2"/>
  <c r="W2" i="2"/>
  <c r="X137" i="2" l="1"/>
  <c r="X138" i="2" s="1"/>
  <c r="X243" i="2"/>
  <c r="X244" i="2" s="1"/>
  <c r="X241" i="2"/>
  <c r="X242" i="2" s="1"/>
  <c r="X229" i="2"/>
  <c r="X230" i="2" s="1"/>
  <c r="X233" i="2"/>
  <c r="X234" i="2" s="1"/>
  <c r="X227" i="2"/>
  <c r="X228" i="2" s="1"/>
  <c r="X221" i="2"/>
  <c r="X222" i="2" s="1"/>
  <c r="X237" i="2"/>
  <c r="X238" i="2" s="1"/>
  <c r="X235" i="2"/>
  <c r="X236" i="2" s="1"/>
  <c r="X203" i="2"/>
  <c r="X204" i="2" s="1"/>
  <c r="X231" i="2"/>
  <c r="X232" i="2" s="1"/>
  <c r="X225" i="2"/>
  <c r="X226" i="2" s="1"/>
  <c r="X239" i="2"/>
  <c r="X240" i="2" s="1"/>
  <c r="X209" i="2"/>
  <c r="X210" i="2" s="1"/>
  <c r="X207" i="2"/>
  <c r="X208" i="2" s="1"/>
  <c r="X205" i="2"/>
  <c r="X206" i="2" s="1"/>
  <c r="X217" i="2"/>
  <c r="X218" i="2" s="1"/>
  <c r="X219" i="2"/>
  <c r="X220" i="2" s="1"/>
  <c r="X215" i="2"/>
  <c r="X216" i="2" s="1"/>
  <c r="X213" i="2"/>
  <c r="X214" i="2" s="1"/>
  <c r="X223" i="2"/>
  <c r="X224" i="2" s="1"/>
  <c r="X199" i="2"/>
  <c r="X200" i="2" s="1"/>
  <c r="X201" i="2"/>
  <c r="X202" i="2" s="1"/>
  <c r="X193" i="2"/>
  <c r="X194" i="2" s="1"/>
  <c r="X211" i="2"/>
  <c r="X212" i="2" s="1"/>
  <c r="X197" i="2"/>
  <c r="X198" i="2" s="1"/>
  <c r="X189" i="2"/>
  <c r="X190" i="2" s="1"/>
  <c r="X191" i="2"/>
  <c r="X192" i="2" s="1"/>
  <c r="X195" i="2"/>
  <c r="X196" i="2" s="1"/>
  <c r="X187" i="2"/>
  <c r="X188" i="2" s="1"/>
  <c r="X177" i="2"/>
  <c r="X178" i="2" s="1"/>
  <c r="X179" i="2"/>
  <c r="X180" i="2" s="1"/>
  <c r="X165" i="2"/>
  <c r="X166" i="2" s="1"/>
  <c r="X181" i="2"/>
  <c r="X182" i="2" s="1"/>
  <c r="X185" i="2"/>
  <c r="X186" i="2" s="1"/>
  <c r="X183" i="2"/>
  <c r="X184" i="2" s="1"/>
  <c r="X167" i="2"/>
  <c r="X168" i="2" s="1"/>
  <c r="X169" i="2"/>
  <c r="X170" i="2" s="1"/>
  <c r="X173" i="2"/>
  <c r="X174" i="2" s="1"/>
  <c r="X175" i="2"/>
  <c r="X176" i="2" s="1"/>
  <c r="X171" i="2"/>
  <c r="X172" i="2" s="1"/>
  <c r="X159" i="2"/>
  <c r="X160" i="2" s="1"/>
  <c r="X157" i="2"/>
  <c r="X158" i="2" s="1"/>
  <c r="X155" i="2"/>
  <c r="X156" i="2" s="1"/>
  <c r="X153" i="2"/>
  <c r="X154" i="2" s="1"/>
  <c r="X163" i="2"/>
  <c r="X164" i="2" s="1"/>
  <c r="X161" i="2"/>
  <c r="X162" i="2" s="1"/>
  <c r="X151" i="2"/>
  <c r="X152" i="2" s="1"/>
  <c r="X149" i="2"/>
  <c r="X150" i="2" s="1"/>
  <c r="X145" i="2"/>
  <c r="X146" i="2" s="1"/>
  <c r="X143" i="2"/>
  <c r="X144" i="2" s="1"/>
  <c r="X147" i="2"/>
  <c r="X148" i="2" s="1"/>
  <c r="X123" i="2"/>
  <c r="X124" i="2" s="1"/>
  <c r="X141" i="2"/>
  <c r="X142" i="2" s="1"/>
  <c r="X125" i="2"/>
  <c r="X126" i="2" s="1"/>
  <c r="X119" i="2"/>
  <c r="X120" i="2" s="1"/>
  <c r="X111" i="2"/>
  <c r="X112" i="2" s="1"/>
  <c r="X107" i="2"/>
  <c r="X108" i="2" s="1"/>
  <c r="X105" i="2"/>
  <c r="X106" i="2" s="1"/>
  <c r="X95" i="2"/>
  <c r="X96" i="2" s="1"/>
  <c r="X93" i="2"/>
  <c r="X94" i="2" s="1"/>
  <c r="X87" i="2"/>
  <c r="X88" i="2" s="1"/>
  <c r="X127" i="2"/>
  <c r="X128" i="2" s="1"/>
  <c r="X109" i="2"/>
  <c r="X110" i="2" s="1"/>
  <c r="X97" i="2"/>
  <c r="X98" i="2" s="1"/>
  <c r="X121" i="2"/>
  <c r="X122" i="2" s="1"/>
  <c r="X117" i="2"/>
  <c r="X118" i="2" s="1"/>
  <c r="X73" i="2"/>
  <c r="X74" i="2" s="1"/>
  <c r="X69" i="2"/>
  <c r="X70" i="2" s="1"/>
  <c r="X57" i="2"/>
  <c r="X58" i="2" s="1"/>
  <c r="X103" i="2"/>
  <c r="X104" i="2" s="1"/>
  <c r="X101" i="2"/>
  <c r="X102" i="2" s="1"/>
  <c r="X99" i="2"/>
  <c r="X100" i="2" s="1"/>
  <c r="X79" i="2"/>
  <c r="X80" i="2" s="1"/>
  <c r="X91" i="2"/>
  <c r="X92" i="2" s="1"/>
  <c r="X67" i="2"/>
  <c r="X68" i="2" s="1"/>
  <c r="X61" i="2"/>
  <c r="X62" i="2" s="1"/>
  <c r="X59" i="2"/>
  <c r="X60" i="2" s="1"/>
  <c r="X131" i="2"/>
  <c r="X132" i="2" s="1"/>
  <c r="X81" i="2"/>
  <c r="X82" i="2" s="1"/>
  <c r="X77" i="2"/>
  <c r="X78" i="2" s="1"/>
  <c r="X75" i="2"/>
  <c r="X76" i="2" s="1"/>
  <c r="X63" i="2"/>
  <c r="X64" i="2" s="1"/>
  <c r="X115" i="2"/>
  <c r="X116" i="2" s="1"/>
  <c r="X113" i="2"/>
  <c r="X114" i="2" s="1"/>
  <c r="X89" i="2"/>
  <c r="X90" i="2" s="1"/>
  <c r="X85" i="2"/>
  <c r="X86" i="2" s="1"/>
  <c r="X71" i="2"/>
  <c r="X72" i="2" s="1"/>
  <c r="X65" i="2"/>
  <c r="X66" i="2" s="1"/>
  <c r="X83" i="2"/>
  <c r="X84" i="2" s="1"/>
  <c r="X129" i="2"/>
  <c r="X130" i="2" s="1"/>
  <c r="X55" i="2"/>
  <c r="X56" i="2" s="1"/>
  <c r="X11" i="2"/>
  <c r="X12" i="2" s="1"/>
  <c r="X139" i="2"/>
  <c r="X140" i="2" s="1"/>
  <c r="X49" i="2"/>
  <c r="X50" i="2" s="1"/>
  <c r="X23" i="2"/>
  <c r="X24" i="2" s="1"/>
  <c r="X21" i="2"/>
  <c r="X17" i="2"/>
  <c r="X13" i="2"/>
  <c r="X14" i="2" s="1"/>
  <c r="X135" i="2"/>
  <c r="X136" i="2" s="1"/>
  <c r="X51" i="2"/>
  <c r="X52" i="2" s="1"/>
  <c r="X29" i="2"/>
  <c r="X30" i="2" s="1"/>
  <c r="X15" i="2"/>
  <c r="X16" i="2" s="1"/>
  <c r="X9" i="2"/>
  <c r="X7" i="2"/>
  <c r="X133" i="2"/>
  <c r="X134" i="2" s="1"/>
  <c r="X53" i="2"/>
  <c r="X54" i="2" s="1"/>
  <c r="X19" i="2"/>
  <c r="X5" i="2"/>
  <c r="X6" i="2" s="1"/>
  <c r="Y13" i="3"/>
  <c r="Y14" i="3" s="1"/>
  <c r="Y15" i="3"/>
  <c r="Y16" i="3" s="1"/>
  <c r="Y3" i="3"/>
  <c r="Y4" i="3" s="1"/>
  <c r="Y11" i="3"/>
  <c r="Y12" i="3" s="1"/>
  <c r="X45" i="2"/>
  <c r="X46" i="2" s="1"/>
  <c r="X47" i="2"/>
  <c r="X48" i="2" s="1"/>
  <c r="X3" i="2"/>
  <c r="X4" i="2" s="1"/>
  <c r="A121" i="2"/>
  <c r="B119" i="2"/>
  <c r="Y7" i="3"/>
  <c r="Y8" i="3" s="1"/>
  <c r="Y5" i="3"/>
  <c r="Y6" i="3" s="1"/>
  <c r="Y2" i="3"/>
  <c r="Z1" i="3"/>
  <c r="Z9" i="3" s="1"/>
  <c r="B45" i="2"/>
  <c r="Y1" i="2"/>
  <c r="X2" i="2"/>
  <c r="Y137" i="2" l="1"/>
  <c r="Y138" i="2" s="1"/>
  <c r="Y243" i="2"/>
  <c r="Y244" i="2" s="1"/>
  <c r="Y237" i="2"/>
  <c r="Y238" i="2" s="1"/>
  <c r="Y239" i="2"/>
  <c r="Y240" i="2" s="1"/>
  <c r="Y233" i="2"/>
  <c r="Y234" i="2" s="1"/>
  <c r="Y235" i="2"/>
  <c r="Y236" i="2" s="1"/>
  <c r="Y231" i="2"/>
  <c r="Y232" i="2" s="1"/>
  <c r="Y223" i="2"/>
  <c r="Y224" i="2" s="1"/>
  <c r="Y229" i="2"/>
  <c r="Y230" i="2" s="1"/>
  <c r="Y219" i="2"/>
  <c r="Y220" i="2" s="1"/>
  <c r="Y215" i="2"/>
  <c r="Y216" i="2" s="1"/>
  <c r="Y227" i="2"/>
  <c r="Y228" i="2" s="1"/>
  <c r="Y221" i="2"/>
  <c r="Y222" i="2" s="1"/>
  <c r="Y225" i="2"/>
  <c r="Y226" i="2" s="1"/>
  <c r="Y241" i="2"/>
  <c r="Y242" i="2" s="1"/>
  <c r="Y203" i="2"/>
  <c r="Y204" i="2" s="1"/>
  <c r="Y201" i="2"/>
  <c r="Y202" i="2" s="1"/>
  <c r="Y217" i="2"/>
  <c r="Y218" i="2" s="1"/>
  <c r="Y213" i="2"/>
  <c r="Y214" i="2" s="1"/>
  <c r="Y199" i="2"/>
  <c r="Y200" i="2" s="1"/>
  <c r="Y211" i="2"/>
  <c r="Y212" i="2" s="1"/>
  <c r="Y209" i="2"/>
  <c r="Y210" i="2" s="1"/>
  <c r="Y205" i="2"/>
  <c r="Y206" i="2" s="1"/>
  <c r="Y207" i="2"/>
  <c r="Y208" i="2" s="1"/>
  <c r="Y197" i="2"/>
  <c r="Y198" i="2" s="1"/>
  <c r="Y189" i="2"/>
  <c r="Y190" i="2" s="1"/>
  <c r="Y193" i="2"/>
  <c r="Y194" i="2" s="1"/>
  <c r="Y179" i="2"/>
  <c r="Y180" i="2" s="1"/>
  <c r="Y167" i="2"/>
  <c r="Y168" i="2" s="1"/>
  <c r="Y195" i="2"/>
  <c r="Y196" i="2" s="1"/>
  <c r="Y185" i="2"/>
  <c r="Y186" i="2" s="1"/>
  <c r="Y173" i="2"/>
  <c r="Y174" i="2" s="1"/>
  <c r="Y175" i="2"/>
  <c r="Y176" i="2" s="1"/>
  <c r="Y191" i="2"/>
  <c r="Y192" i="2" s="1"/>
  <c r="Y187" i="2"/>
  <c r="Y188" i="2" s="1"/>
  <c r="Y177" i="2"/>
  <c r="Y178" i="2" s="1"/>
  <c r="Y171" i="2"/>
  <c r="Y172" i="2" s="1"/>
  <c r="Y165" i="2"/>
  <c r="Y166" i="2" s="1"/>
  <c r="Y181" i="2"/>
  <c r="Y182" i="2" s="1"/>
  <c r="Y183" i="2"/>
  <c r="Y184" i="2" s="1"/>
  <c r="Y169" i="2"/>
  <c r="Y170" i="2" s="1"/>
  <c r="Y159" i="2"/>
  <c r="Y160" i="2" s="1"/>
  <c r="Y157" i="2"/>
  <c r="Y158" i="2" s="1"/>
  <c r="Y155" i="2"/>
  <c r="Y156" i="2" s="1"/>
  <c r="Y153" i="2"/>
  <c r="Y154" i="2" s="1"/>
  <c r="Y163" i="2"/>
  <c r="Y164" i="2" s="1"/>
  <c r="Y161" i="2"/>
  <c r="Y162" i="2" s="1"/>
  <c r="Y151" i="2"/>
  <c r="Y152" i="2" s="1"/>
  <c r="Y149" i="2"/>
  <c r="Y150" i="2" s="1"/>
  <c r="Y147" i="2"/>
  <c r="Y148" i="2" s="1"/>
  <c r="Y123" i="2"/>
  <c r="Y124" i="2" s="1"/>
  <c r="Y127" i="2"/>
  <c r="Y128" i="2" s="1"/>
  <c r="Y141" i="2"/>
  <c r="Y142" i="2" s="1"/>
  <c r="Y125" i="2"/>
  <c r="Y126" i="2" s="1"/>
  <c r="Y119" i="2"/>
  <c r="Y120" i="2" s="1"/>
  <c r="Y145" i="2"/>
  <c r="Y146" i="2" s="1"/>
  <c r="Y115" i="2"/>
  <c r="Y116" i="2" s="1"/>
  <c r="Y103" i="2"/>
  <c r="Y104" i="2" s="1"/>
  <c r="Y91" i="2"/>
  <c r="Y92" i="2" s="1"/>
  <c r="Y111" i="2"/>
  <c r="Y112" i="2" s="1"/>
  <c r="Y107" i="2"/>
  <c r="Y108" i="2" s="1"/>
  <c r="Y105" i="2"/>
  <c r="Y106" i="2" s="1"/>
  <c r="Y95" i="2"/>
  <c r="Y96" i="2" s="1"/>
  <c r="Y93" i="2"/>
  <c r="Y94" i="2" s="1"/>
  <c r="Y87" i="2"/>
  <c r="Y88" i="2" s="1"/>
  <c r="Y143" i="2"/>
  <c r="Y144" i="2" s="1"/>
  <c r="Y109" i="2"/>
  <c r="Y110" i="2" s="1"/>
  <c r="Y113" i="2"/>
  <c r="Y114" i="2" s="1"/>
  <c r="Y101" i="2"/>
  <c r="Y102" i="2" s="1"/>
  <c r="Y99" i="2"/>
  <c r="Y100" i="2" s="1"/>
  <c r="Y89" i="2"/>
  <c r="Y90" i="2" s="1"/>
  <c r="Y77" i="2"/>
  <c r="Y78" i="2" s="1"/>
  <c r="Y83" i="2"/>
  <c r="Y84" i="2" s="1"/>
  <c r="Y121" i="2"/>
  <c r="Y122" i="2" s="1"/>
  <c r="Y73" i="2"/>
  <c r="Y74" i="2" s="1"/>
  <c r="Y69" i="2"/>
  <c r="Y70" i="2" s="1"/>
  <c r="Y57" i="2"/>
  <c r="Y58" i="2" s="1"/>
  <c r="Y79" i="2"/>
  <c r="Y80" i="2" s="1"/>
  <c r="Y135" i="2"/>
  <c r="Y136" i="2" s="1"/>
  <c r="Y97" i="2"/>
  <c r="Y98" i="2" s="1"/>
  <c r="Y67" i="2"/>
  <c r="Y68" i="2" s="1"/>
  <c r="Y61" i="2"/>
  <c r="Y62" i="2" s="1"/>
  <c r="Y59" i="2"/>
  <c r="Y60" i="2" s="1"/>
  <c r="Y117" i="2"/>
  <c r="Y118" i="2" s="1"/>
  <c r="Y81" i="2"/>
  <c r="Y82" i="2" s="1"/>
  <c r="Y75" i="2"/>
  <c r="Y76" i="2" s="1"/>
  <c r="Y63" i="2"/>
  <c r="Y64" i="2" s="1"/>
  <c r="Y85" i="2"/>
  <c r="Y86" i="2" s="1"/>
  <c r="Y133" i="2"/>
  <c r="Y134" i="2" s="1"/>
  <c r="Y71" i="2"/>
  <c r="Y72" i="2" s="1"/>
  <c r="Y65" i="2"/>
  <c r="Y66" i="2" s="1"/>
  <c r="Y5" i="2"/>
  <c r="Y6" i="2" s="1"/>
  <c r="Y129" i="2"/>
  <c r="Y130" i="2" s="1"/>
  <c r="Y55" i="2"/>
  <c r="Y56" i="2" s="1"/>
  <c r="Y11" i="2"/>
  <c r="Y12" i="2" s="1"/>
  <c r="Y139" i="2"/>
  <c r="Y140" i="2" s="1"/>
  <c r="Y131" i="2"/>
  <c r="Y132" i="2" s="1"/>
  <c r="Y49" i="2"/>
  <c r="Y50" i="2" s="1"/>
  <c r="Y23" i="2"/>
  <c r="Y24" i="2" s="1"/>
  <c r="Y21" i="2"/>
  <c r="Y17" i="2"/>
  <c r="Y18" i="2" s="1"/>
  <c r="Y13" i="2"/>
  <c r="Y14" i="2" s="1"/>
  <c r="Y51" i="2"/>
  <c r="Y52" i="2" s="1"/>
  <c r="Y29" i="2"/>
  <c r="Y30" i="2" s="1"/>
  <c r="Y15" i="2"/>
  <c r="Y16" i="2" s="1"/>
  <c r="Y9" i="2"/>
  <c r="Y7" i="2"/>
  <c r="Y53" i="2"/>
  <c r="Y54" i="2" s="1"/>
  <c r="Y19" i="2"/>
  <c r="Z13" i="3"/>
  <c r="Z14" i="3" s="1"/>
  <c r="Z11" i="3"/>
  <c r="Z15" i="3"/>
  <c r="Z16" i="3" s="1"/>
  <c r="A123" i="2"/>
  <c r="B121" i="2"/>
  <c r="Y3" i="2"/>
  <c r="Y4" i="2" s="1"/>
  <c r="Y47" i="2"/>
  <c r="Y48" i="2" s="1"/>
  <c r="Y45" i="2"/>
  <c r="Y46" i="2" s="1"/>
  <c r="Z7" i="3"/>
  <c r="Z8" i="3" s="1"/>
  <c r="Z2" i="3"/>
  <c r="Z12" i="3"/>
  <c r="Z5" i="3"/>
  <c r="Z6" i="3" s="1"/>
  <c r="AA1" i="3"/>
  <c r="AA9" i="3" s="1"/>
  <c r="B47" i="2"/>
  <c r="Y2" i="2"/>
  <c r="Z1" i="2"/>
  <c r="Z137" i="2" l="1"/>
  <c r="Z138" i="2" s="1"/>
  <c r="Z235" i="2"/>
  <c r="Z236" i="2" s="1"/>
  <c r="Z239" i="2"/>
  <c r="Z240" i="2" s="1"/>
  <c r="Z229" i="2"/>
  <c r="Z230" i="2" s="1"/>
  <c r="Z237" i="2"/>
  <c r="Z238" i="2" s="1"/>
  <c r="Z233" i="2"/>
  <c r="Z234" i="2" s="1"/>
  <c r="Z217" i="2"/>
  <c r="Z218" i="2" s="1"/>
  <c r="Z243" i="2"/>
  <c r="Z244" i="2" s="1"/>
  <c r="Z219" i="2"/>
  <c r="Z220" i="2" s="1"/>
  <c r="Z215" i="2"/>
  <c r="Z216" i="2" s="1"/>
  <c r="Z231" i="2"/>
  <c r="Z232" i="2" s="1"/>
  <c r="Z227" i="2"/>
  <c r="Z228" i="2" s="1"/>
  <c r="Z225" i="2"/>
  <c r="Z226" i="2" s="1"/>
  <c r="Z241" i="2"/>
  <c r="Z242" i="2" s="1"/>
  <c r="Z213" i="2"/>
  <c r="Z214" i="2" s="1"/>
  <c r="Z211" i="2"/>
  <c r="Z212" i="2" s="1"/>
  <c r="Z207" i="2"/>
  <c r="Z208" i="2" s="1"/>
  <c r="Z205" i="2"/>
  <c r="Z206" i="2" s="1"/>
  <c r="Z221" i="2"/>
  <c r="Z222" i="2" s="1"/>
  <c r="Z201" i="2"/>
  <c r="Z202" i="2" s="1"/>
  <c r="Z209" i="2"/>
  <c r="Z210" i="2" s="1"/>
  <c r="Z223" i="2"/>
  <c r="Z224" i="2" s="1"/>
  <c r="Z191" i="2"/>
  <c r="Z192" i="2" s="1"/>
  <c r="Z203" i="2"/>
  <c r="Z204" i="2" s="1"/>
  <c r="Z199" i="2"/>
  <c r="Z200" i="2" s="1"/>
  <c r="Z197" i="2"/>
  <c r="Z198" i="2" s="1"/>
  <c r="Z189" i="2"/>
  <c r="Z190" i="2" s="1"/>
  <c r="Z187" i="2"/>
  <c r="Z188" i="2" s="1"/>
  <c r="Z193" i="2"/>
  <c r="Z194" i="2" s="1"/>
  <c r="Z195" i="2"/>
  <c r="Z196" i="2" s="1"/>
  <c r="Z177" i="2"/>
  <c r="Z178" i="2" s="1"/>
  <c r="Z171" i="2"/>
  <c r="Z172" i="2" s="1"/>
  <c r="Z165" i="2"/>
  <c r="Z166" i="2" s="1"/>
  <c r="Z175" i="2"/>
  <c r="Z176" i="2" s="1"/>
  <c r="Z179" i="2"/>
  <c r="Z180" i="2" s="1"/>
  <c r="Z185" i="2"/>
  <c r="Z186" i="2" s="1"/>
  <c r="Z181" i="2"/>
  <c r="Z182" i="2" s="1"/>
  <c r="Z167" i="2"/>
  <c r="Z168" i="2" s="1"/>
  <c r="Z183" i="2"/>
  <c r="Z184" i="2" s="1"/>
  <c r="Z169" i="2"/>
  <c r="Z170" i="2" s="1"/>
  <c r="Z173" i="2"/>
  <c r="Z174" i="2" s="1"/>
  <c r="Z163" i="2"/>
  <c r="Z164" i="2" s="1"/>
  <c r="Z151" i="2"/>
  <c r="Z152" i="2" s="1"/>
  <c r="Z161" i="2"/>
  <c r="Z162" i="2" s="1"/>
  <c r="Z159" i="2"/>
  <c r="Z160" i="2" s="1"/>
  <c r="Z157" i="2"/>
  <c r="Z158" i="2" s="1"/>
  <c r="Z155" i="2"/>
  <c r="Z156" i="2" s="1"/>
  <c r="Z153" i="2"/>
  <c r="Z154" i="2" s="1"/>
  <c r="Z149" i="2"/>
  <c r="Z150" i="2" s="1"/>
  <c r="Z141" i="2"/>
  <c r="Z142" i="2" s="1"/>
  <c r="Z145" i="2"/>
  <c r="Z146" i="2" s="1"/>
  <c r="Z143" i="2"/>
  <c r="Z144" i="2" s="1"/>
  <c r="Z121" i="2"/>
  <c r="Z122" i="2" s="1"/>
  <c r="Z125" i="2"/>
  <c r="Z126" i="2" s="1"/>
  <c r="Z119" i="2"/>
  <c r="Z120" i="2" s="1"/>
  <c r="Z115" i="2"/>
  <c r="Z116" i="2" s="1"/>
  <c r="Z103" i="2"/>
  <c r="Z104" i="2" s="1"/>
  <c r="Z91" i="2"/>
  <c r="Z92" i="2" s="1"/>
  <c r="Z123" i="2"/>
  <c r="Z124" i="2" s="1"/>
  <c r="Z127" i="2"/>
  <c r="Z128" i="2" s="1"/>
  <c r="Z111" i="2"/>
  <c r="Z112" i="2" s="1"/>
  <c r="Z107" i="2"/>
  <c r="Z108" i="2" s="1"/>
  <c r="Z105" i="2"/>
  <c r="Z106" i="2" s="1"/>
  <c r="Z95" i="2"/>
  <c r="Z96" i="2" s="1"/>
  <c r="Z93" i="2"/>
  <c r="Z94" i="2" s="1"/>
  <c r="Z87" i="2"/>
  <c r="Z88" i="2" s="1"/>
  <c r="Z147" i="2"/>
  <c r="Z148" i="2" s="1"/>
  <c r="Z117" i="2"/>
  <c r="Z118" i="2" s="1"/>
  <c r="Z71" i="2"/>
  <c r="Z72" i="2" s="1"/>
  <c r="Z65" i="2"/>
  <c r="Z66" i="2" s="1"/>
  <c r="Z83" i="2"/>
  <c r="Z84" i="2" s="1"/>
  <c r="Z101" i="2"/>
  <c r="Z102" i="2" s="1"/>
  <c r="Z99" i="2"/>
  <c r="Z100" i="2" s="1"/>
  <c r="Z73" i="2"/>
  <c r="Z74" i="2" s="1"/>
  <c r="Z69" i="2"/>
  <c r="Z70" i="2" s="1"/>
  <c r="Z57" i="2"/>
  <c r="Z58" i="2" s="1"/>
  <c r="Z79" i="2"/>
  <c r="Z80" i="2" s="1"/>
  <c r="Z135" i="2"/>
  <c r="Z136" i="2" s="1"/>
  <c r="Z55" i="2"/>
  <c r="Z56" i="2" s="1"/>
  <c r="Z97" i="2"/>
  <c r="Z98" i="2" s="1"/>
  <c r="Z67" i="2"/>
  <c r="Z68" i="2" s="1"/>
  <c r="Z61" i="2"/>
  <c r="Z62" i="2" s="1"/>
  <c r="Z59" i="2"/>
  <c r="Z60" i="2" s="1"/>
  <c r="Z77" i="2"/>
  <c r="Z78" i="2" s="1"/>
  <c r="Z133" i="2"/>
  <c r="Z134" i="2" s="1"/>
  <c r="Z113" i="2"/>
  <c r="Z114" i="2" s="1"/>
  <c r="Z89" i="2"/>
  <c r="Z90" i="2" s="1"/>
  <c r="Z81" i="2"/>
  <c r="Z82" i="2" s="1"/>
  <c r="Z75" i="2"/>
  <c r="Z76" i="2" s="1"/>
  <c r="Z63" i="2"/>
  <c r="Z64" i="2" s="1"/>
  <c r="Z129" i="2"/>
  <c r="Z130" i="2" s="1"/>
  <c r="Z109" i="2"/>
  <c r="Z110" i="2" s="1"/>
  <c r="Z85" i="2"/>
  <c r="Z86" i="2" s="1"/>
  <c r="Z53" i="2"/>
  <c r="Z54" i="2" s="1"/>
  <c r="Z19" i="2"/>
  <c r="Z11" i="2"/>
  <c r="Z12" i="2" s="1"/>
  <c r="Z139" i="2"/>
  <c r="Z140" i="2" s="1"/>
  <c r="Z131" i="2"/>
  <c r="Z132" i="2" s="1"/>
  <c r="Z49" i="2"/>
  <c r="Z50" i="2" s="1"/>
  <c r="Z23" i="2"/>
  <c r="Z24" i="2" s="1"/>
  <c r="Z21" i="2"/>
  <c r="Z17" i="2"/>
  <c r="Z18" i="2" s="1"/>
  <c r="Z13" i="2"/>
  <c r="Z14" i="2" s="1"/>
  <c r="Z51" i="2"/>
  <c r="Z52" i="2" s="1"/>
  <c r="Z29" i="2"/>
  <c r="Z30" i="2" s="1"/>
  <c r="Z15" i="2"/>
  <c r="Z16" i="2" s="1"/>
  <c r="Z9" i="2"/>
  <c r="Z7" i="2"/>
  <c r="Z5" i="2"/>
  <c r="Z6" i="2" s="1"/>
  <c r="AA13" i="3"/>
  <c r="AA14" i="3" s="1"/>
  <c r="AA11" i="3"/>
  <c r="AA12" i="3" s="1"/>
  <c r="AA15" i="3"/>
  <c r="AA16" i="3" s="1"/>
  <c r="AA3" i="3"/>
  <c r="AA4" i="3" s="1"/>
  <c r="Z45" i="2"/>
  <c r="Z46" i="2" s="1"/>
  <c r="Z3" i="2"/>
  <c r="Z4" i="2" s="1"/>
  <c r="Z47" i="2"/>
  <c r="Z48" i="2" s="1"/>
  <c r="A125" i="2"/>
  <c r="B123" i="2"/>
  <c r="AA5" i="3"/>
  <c r="AA6" i="3" s="1"/>
  <c r="AA2" i="3"/>
  <c r="AA7" i="3"/>
  <c r="AA8" i="3" s="1"/>
  <c r="AB1" i="3"/>
  <c r="B49" i="2"/>
  <c r="AA1" i="2"/>
  <c r="Z2" i="2"/>
  <c r="AB13" i="3" l="1"/>
  <c r="AB14" i="3" s="1"/>
  <c r="AB9" i="3"/>
  <c r="AA137" i="2"/>
  <c r="AA138" i="2" s="1"/>
  <c r="AA239" i="2"/>
  <c r="AA240" i="2" s="1"/>
  <c r="AA243" i="2"/>
  <c r="AA244" i="2" s="1"/>
  <c r="AA227" i="2"/>
  <c r="AA228" i="2" s="1"/>
  <c r="AA241" i="2"/>
  <c r="AA242" i="2" s="1"/>
  <c r="AA229" i="2"/>
  <c r="AA230" i="2" s="1"/>
  <c r="AA237" i="2"/>
  <c r="AA238" i="2" s="1"/>
  <c r="AA223" i="2"/>
  <c r="AA224" i="2" s="1"/>
  <c r="AA233" i="2"/>
  <c r="AA234" i="2" s="1"/>
  <c r="AA201" i="2"/>
  <c r="AA202" i="2" s="1"/>
  <c r="AA235" i="2"/>
  <c r="AA236" i="2" s="1"/>
  <c r="AA217" i="2"/>
  <c r="AA218" i="2" s="1"/>
  <c r="AA231" i="2"/>
  <c r="AA232" i="2" s="1"/>
  <c r="AA221" i="2"/>
  <c r="AA222" i="2" s="1"/>
  <c r="AA203" i="2"/>
  <c r="AA204" i="2" s="1"/>
  <c r="AA199" i="2"/>
  <c r="AA200" i="2" s="1"/>
  <c r="AA205" i="2"/>
  <c r="AA206" i="2" s="1"/>
  <c r="AA207" i="2"/>
  <c r="AA208" i="2" s="1"/>
  <c r="AA219" i="2"/>
  <c r="AA220" i="2" s="1"/>
  <c r="AA215" i="2"/>
  <c r="AA216" i="2" s="1"/>
  <c r="AA213" i="2"/>
  <c r="AA214" i="2" s="1"/>
  <c r="AA225" i="2"/>
  <c r="AA226" i="2" s="1"/>
  <c r="AA211" i="2"/>
  <c r="AA212" i="2" s="1"/>
  <c r="AA195" i="2"/>
  <c r="AA196" i="2" s="1"/>
  <c r="AA209" i="2"/>
  <c r="AA210" i="2" s="1"/>
  <c r="AA197" i="2"/>
  <c r="AA198" i="2" s="1"/>
  <c r="AA189" i="2"/>
  <c r="AA190" i="2" s="1"/>
  <c r="AA187" i="2"/>
  <c r="AA188" i="2" s="1"/>
  <c r="AA183" i="2"/>
  <c r="AA184" i="2" s="1"/>
  <c r="AA175" i="2"/>
  <c r="AA176" i="2" s="1"/>
  <c r="AA181" i="2"/>
  <c r="AA182" i="2" s="1"/>
  <c r="AA169" i="2"/>
  <c r="AA170" i="2" s="1"/>
  <c r="AA193" i="2"/>
  <c r="AA194" i="2" s="1"/>
  <c r="AA191" i="2"/>
  <c r="AA192" i="2" s="1"/>
  <c r="AA185" i="2"/>
  <c r="AA186" i="2" s="1"/>
  <c r="AA179" i="2"/>
  <c r="AA180" i="2" s="1"/>
  <c r="AA177" i="2"/>
  <c r="AA178" i="2" s="1"/>
  <c r="AA171" i="2"/>
  <c r="AA172" i="2" s="1"/>
  <c r="AA165" i="2"/>
  <c r="AA166" i="2" s="1"/>
  <c r="AA167" i="2"/>
  <c r="AA168" i="2" s="1"/>
  <c r="AA173" i="2"/>
  <c r="AA174" i="2" s="1"/>
  <c r="AA163" i="2"/>
  <c r="AA164" i="2" s="1"/>
  <c r="AA161" i="2"/>
  <c r="AA162" i="2" s="1"/>
  <c r="AA151" i="2"/>
  <c r="AA152" i="2" s="1"/>
  <c r="AA159" i="2"/>
  <c r="AA160" i="2" s="1"/>
  <c r="AA157" i="2"/>
  <c r="AA158" i="2" s="1"/>
  <c r="AA155" i="2"/>
  <c r="AA156" i="2" s="1"/>
  <c r="AA153" i="2"/>
  <c r="AA154" i="2" s="1"/>
  <c r="AA149" i="2"/>
  <c r="AA150" i="2" s="1"/>
  <c r="AA145" i="2"/>
  <c r="AA146" i="2" s="1"/>
  <c r="AA143" i="2"/>
  <c r="AA144" i="2" s="1"/>
  <c r="AA121" i="2"/>
  <c r="AA122" i="2" s="1"/>
  <c r="AA147" i="2"/>
  <c r="AA148" i="2" s="1"/>
  <c r="AA123" i="2"/>
  <c r="AA124" i="2" s="1"/>
  <c r="AA127" i="2"/>
  <c r="AA128" i="2" s="1"/>
  <c r="AA141" i="2"/>
  <c r="AA142" i="2" s="1"/>
  <c r="AA113" i="2"/>
  <c r="AA114" i="2" s="1"/>
  <c r="AA101" i="2"/>
  <c r="AA102" i="2" s="1"/>
  <c r="AA99" i="2"/>
  <c r="AA100" i="2" s="1"/>
  <c r="AA125" i="2"/>
  <c r="AA126" i="2" s="1"/>
  <c r="AA119" i="2"/>
  <c r="AA120" i="2" s="1"/>
  <c r="AA115" i="2"/>
  <c r="AA116" i="2" s="1"/>
  <c r="AA103" i="2"/>
  <c r="AA104" i="2" s="1"/>
  <c r="AA91" i="2"/>
  <c r="AA92" i="2" s="1"/>
  <c r="AA111" i="2"/>
  <c r="AA112" i="2" s="1"/>
  <c r="AA107" i="2"/>
  <c r="AA108" i="2" s="1"/>
  <c r="AA105" i="2"/>
  <c r="AA106" i="2" s="1"/>
  <c r="AA109" i="2"/>
  <c r="AA110" i="2" s="1"/>
  <c r="AA97" i="2"/>
  <c r="AA98" i="2" s="1"/>
  <c r="AA85" i="2"/>
  <c r="AA86" i="2" s="1"/>
  <c r="AA87" i="2"/>
  <c r="AA88" i="2" s="1"/>
  <c r="AA71" i="2"/>
  <c r="AA72" i="2" s="1"/>
  <c r="AA65" i="2"/>
  <c r="AA66" i="2" s="1"/>
  <c r="AA73" i="2"/>
  <c r="AA74" i="2" s="1"/>
  <c r="AA69" i="2"/>
  <c r="AA70" i="2" s="1"/>
  <c r="AA57" i="2"/>
  <c r="AA58" i="2" s="1"/>
  <c r="AA79" i="2"/>
  <c r="AA80" i="2" s="1"/>
  <c r="AA93" i="2"/>
  <c r="AA94" i="2" s="1"/>
  <c r="AA83" i="2"/>
  <c r="AA84" i="2" s="1"/>
  <c r="AA67" i="2"/>
  <c r="AA68" i="2" s="1"/>
  <c r="AA61" i="2"/>
  <c r="AA62" i="2" s="1"/>
  <c r="AA59" i="2"/>
  <c r="AA60" i="2" s="1"/>
  <c r="AA117" i="2"/>
  <c r="AA118" i="2" s="1"/>
  <c r="AA77" i="2"/>
  <c r="AA78" i="2" s="1"/>
  <c r="AA133" i="2"/>
  <c r="AA134" i="2" s="1"/>
  <c r="AA131" i="2"/>
  <c r="AA132" i="2" s="1"/>
  <c r="AA95" i="2"/>
  <c r="AA96" i="2" s="1"/>
  <c r="AA89" i="2"/>
  <c r="AA90" i="2" s="1"/>
  <c r="AA81" i="2"/>
  <c r="AA82" i="2" s="1"/>
  <c r="AA75" i="2"/>
  <c r="AA76" i="2" s="1"/>
  <c r="AA63" i="2"/>
  <c r="AA64" i="2" s="1"/>
  <c r="AA129" i="2"/>
  <c r="AA130" i="2" s="1"/>
  <c r="AA51" i="2"/>
  <c r="AA52" i="2" s="1"/>
  <c r="AA15" i="2"/>
  <c r="AA16" i="2" s="1"/>
  <c r="AA9" i="2"/>
  <c r="AA7" i="2"/>
  <c r="AA53" i="2"/>
  <c r="AA54" i="2" s="1"/>
  <c r="AA19" i="2"/>
  <c r="AA5" i="2"/>
  <c r="AA6" i="2" s="1"/>
  <c r="AA55" i="2"/>
  <c r="AA56" i="2" s="1"/>
  <c r="AA11" i="2"/>
  <c r="AA12" i="2" s="1"/>
  <c r="AA139" i="2"/>
  <c r="AA140" i="2" s="1"/>
  <c r="AA135" i="2"/>
  <c r="AA136" i="2" s="1"/>
  <c r="AA17" i="2"/>
  <c r="AA18" i="2" s="1"/>
  <c r="AA49" i="2"/>
  <c r="AA50" i="2" s="1"/>
  <c r="AA23" i="2"/>
  <c r="AA24" i="2" s="1"/>
  <c r="AA21" i="2"/>
  <c r="AA13" i="2"/>
  <c r="AA14" i="2" s="1"/>
  <c r="AB11" i="3"/>
  <c r="AB12" i="3" s="1"/>
  <c r="A127" i="2"/>
  <c r="B125" i="2"/>
  <c r="AA47" i="2"/>
  <c r="AA48" i="2" s="1"/>
  <c r="AA45" i="2"/>
  <c r="AA46" i="2" s="1"/>
  <c r="AA3" i="2"/>
  <c r="AA4" i="2" s="1"/>
  <c r="AB2" i="3"/>
  <c r="AB7" i="3"/>
  <c r="AB8" i="3" s="1"/>
  <c r="AB5" i="3"/>
  <c r="AB6" i="3" s="1"/>
  <c r="AC1" i="3"/>
  <c r="B51" i="2"/>
  <c r="AA2" i="2"/>
  <c r="AB1" i="2"/>
  <c r="AC13" i="3" l="1"/>
  <c r="AC14" i="3" s="1"/>
  <c r="AC9" i="3"/>
  <c r="AB137" i="2"/>
  <c r="AB138" i="2" s="1"/>
  <c r="AB231" i="2"/>
  <c r="AB232" i="2" s="1"/>
  <c r="AB243" i="2"/>
  <c r="AB244" i="2" s="1"/>
  <c r="AB237" i="2"/>
  <c r="AB238" i="2" s="1"/>
  <c r="AB233" i="2"/>
  <c r="AB234" i="2" s="1"/>
  <c r="AB241" i="2"/>
  <c r="AB242" i="2" s="1"/>
  <c r="AB225" i="2"/>
  <c r="AB226" i="2" s="1"/>
  <c r="AB229" i="2"/>
  <c r="AB230" i="2" s="1"/>
  <c r="AB223" i="2"/>
  <c r="AB224" i="2" s="1"/>
  <c r="AB213" i="2"/>
  <c r="AB214" i="2" s="1"/>
  <c r="AB199" i="2"/>
  <c r="AB200" i="2" s="1"/>
  <c r="AB235" i="2"/>
  <c r="AB236" i="2" s="1"/>
  <c r="AB227" i="2"/>
  <c r="AB228" i="2" s="1"/>
  <c r="AB219" i="2"/>
  <c r="AB220" i="2" s="1"/>
  <c r="AB215" i="2"/>
  <c r="AB216" i="2" s="1"/>
  <c r="AB239" i="2"/>
  <c r="AB240" i="2" s="1"/>
  <c r="AB203" i="2"/>
  <c r="AB204" i="2" s="1"/>
  <c r="AB209" i="2"/>
  <c r="AB210" i="2" s="1"/>
  <c r="AB211" i="2"/>
  <c r="AB212" i="2" s="1"/>
  <c r="AB217" i="2"/>
  <c r="AB218" i="2" s="1"/>
  <c r="AB207" i="2"/>
  <c r="AB208" i="2" s="1"/>
  <c r="AB205" i="2"/>
  <c r="AB206" i="2" s="1"/>
  <c r="AB221" i="2"/>
  <c r="AB222" i="2" s="1"/>
  <c r="AB201" i="2"/>
  <c r="AB202" i="2" s="1"/>
  <c r="AB193" i="2"/>
  <c r="AB194" i="2" s="1"/>
  <c r="AB185" i="2"/>
  <c r="AB186" i="2" s="1"/>
  <c r="AB197" i="2"/>
  <c r="AB198" i="2" s="1"/>
  <c r="AB191" i="2"/>
  <c r="AB192" i="2" s="1"/>
  <c r="AB195" i="2"/>
  <c r="AB196" i="2" s="1"/>
  <c r="AB173" i="2"/>
  <c r="AB174" i="2" s="1"/>
  <c r="AB181" i="2"/>
  <c r="AB182" i="2" s="1"/>
  <c r="AB187" i="2"/>
  <c r="AB188" i="2" s="1"/>
  <c r="AB175" i="2"/>
  <c r="AB176" i="2" s="1"/>
  <c r="AB179" i="2"/>
  <c r="AB180" i="2" s="1"/>
  <c r="AB177" i="2"/>
  <c r="AB178" i="2" s="1"/>
  <c r="AB171" i="2"/>
  <c r="AB172" i="2" s="1"/>
  <c r="AB165" i="2"/>
  <c r="AB166" i="2" s="1"/>
  <c r="AB189" i="2"/>
  <c r="AB190" i="2" s="1"/>
  <c r="AB183" i="2"/>
  <c r="AB184" i="2" s="1"/>
  <c r="AB167" i="2"/>
  <c r="AB168" i="2" s="1"/>
  <c r="AB169" i="2"/>
  <c r="AB170" i="2" s="1"/>
  <c r="AB159" i="2"/>
  <c r="AB160" i="2" s="1"/>
  <c r="AB157" i="2"/>
  <c r="AB158" i="2" s="1"/>
  <c r="AB155" i="2"/>
  <c r="AB156" i="2" s="1"/>
  <c r="AB161" i="2"/>
  <c r="AB162" i="2" s="1"/>
  <c r="AB151" i="2"/>
  <c r="AB152" i="2" s="1"/>
  <c r="AB163" i="2"/>
  <c r="AB164" i="2" s="1"/>
  <c r="AB153" i="2"/>
  <c r="AB154" i="2" s="1"/>
  <c r="AB149" i="2"/>
  <c r="AB150" i="2" s="1"/>
  <c r="AB141" i="2"/>
  <c r="AB142" i="2" s="1"/>
  <c r="AB125" i="2"/>
  <c r="AB126" i="2" s="1"/>
  <c r="AB145" i="2"/>
  <c r="AB146" i="2" s="1"/>
  <c r="AB117" i="2"/>
  <c r="AB118" i="2" s="1"/>
  <c r="AB113" i="2"/>
  <c r="AB114" i="2" s="1"/>
  <c r="AB101" i="2"/>
  <c r="AB102" i="2" s="1"/>
  <c r="AB99" i="2"/>
  <c r="AB100" i="2" s="1"/>
  <c r="AB89" i="2"/>
  <c r="AB90" i="2" s="1"/>
  <c r="AB119" i="2"/>
  <c r="AB120" i="2" s="1"/>
  <c r="AB123" i="2"/>
  <c r="AB124" i="2" s="1"/>
  <c r="AB115" i="2"/>
  <c r="AB116" i="2" s="1"/>
  <c r="AB103" i="2"/>
  <c r="AB104" i="2" s="1"/>
  <c r="AB91" i="2"/>
  <c r="AB92" i="2" s="1"/>
  <c r="AB127" i="2"/>
  <c r="AB128" i="2" s="1"/>
  <c r="AB121" i="2"/>
  <c r="AB122" i="2" s="1"/>
  <c r="AB147" i="2"/>
  <c r="AB148" i="2" s="1"/>
  <c r="AB111" i="2"/>
  <c r="AB112" i="2" s="1"/>
  <c r="AB109" i="2"/>
  <c r="AB110" i="2" s="1"/>
  <c r="AB107" i="2"/>
  <c r="AB108" i="2" s="1"/>
  <c r="AB95" i="2"/>
  <c r="AB96" i="2" s="1"/>
  <c r="AB85" i="2"/>
  <c r="AB86" i="2" s="1"/>
  <c r="AB81" i="2"/>
  <c r="AB82" i="2" s="1"/>
  <c r="AB75" i="2"/>
  <c r="AB76" i="2" s="1"/>
  <c r="AB63" i="2"/>
  <c r="AB64" i="2" s="1"/>
  <c r="AB129" i="2"/>
  <c r="AB130" i="2" s="1"/>
  <c r="AB143" i="2"/>
  <c r="AB144" i="2" s="1"/>
  <c r="AB87" i="2"/>
  <c r="AB88" i="2" s="1"/>
  <c r="AB71" i="2"/>
  <c r="AB72" i="2" s="1"/>
  <c r="AB65" i="2"/>
  <c r="AB66" i="2" s="1"/>
  <c r="AB105" i="2"/>
  <c r="AB106" i="2" s="1"/>
  <c r="AB83" i="2"/>
  <c r="AB84" i="2" s="1"/>
  <c r="AB73" i="2"/>
  <c r="AB74" i="2" s="1"/>
  <c r="AB69" i="2"/>
  <c r="AB70" i="2" s="1"/>
  <c r="AB57" i="2"/>
  <c r="AB58" i="2" s="1"/>
  <c r="AB97" i="2"/>
  <c r="AB98" i="2" s="1"/>
  <c r="AB79" i="2"/>
  <c r="AB80" i="2" s="1"/>
  <c r="AB93" i="2"/>
  <c r="AB94" i="2" s="1"/>
  <c r="AB67" i="2"/>
  <c r="AB68" i="2" s="1"/>
  <c r="AB61" i="2"/>
  <c r="AB62" i="2" s="1"/>
  <c r="AB59" i="2"/>
  <c r="AB60" i="2" s="1"/>
  <c r="AB77" i="2"/>
  <c r="AB78" i="2" s="1"/>
  <c r="AB133" i="2"/>
  <c r="AB134" i="2" s="1"/>
  <c r="AB131" i="2"/>
  <c r="AB132" i="2" s="1"/>
  <c r="AB49" i="2"/>
  <c r="AB50" i="2" s="1"/>
  <c r="AB23" i="2"/>
  <c r="AB24" i="2" s="1"/>
  <c r="AB21" i="2"/>
  <c r="AB13" i="2"/>
  <c r="AB14" i="2" s="1"/>
  <c r="AB51" i="2"/>
  <c r="AB52" i="2" s="1"/>
  <c r="AB15" i="2"/>
  <c r="AB16" i="2" s="1"/>
  <c r="AB9" i="2"/>
  <c r="AB53" i="2"/>
  <c r="AB54" i="2" s="1"/>
  <c r="AB19" i="2"/>
  <c r="AB5" i="2"/>
  <c r="AB6" i="2" s="1"/>
  <c r="AB7" i="2"/>
  <c r="AB8" i="2" s="1"/>
  <c r="AB55" i="2"/>
  <c r="AB56" i="2" s="1"/>
  <c r="AB139" i="2"/>
  <c r="AB140" i="2" s="1"/>
  <c r="AB11" i="2"/>
  <c r="AB12" i="2" s="1"/>
  <c r="AB135" i="2"/>
  <c r="AB136" i="2" s="1"/>
  <c r="AB17" i="2"/>
  <c r="AB18" i="2" s="1"/>
  <c r="AC11" i="3"/>
  <c r="AC12" i="3" s="1"/>
  <c r="AC3" i="3"/>
  <c r="AC4" i="3" s="1"/>
  <c r="AB47" i="2"/>
  <c r="AB48" i="2" s="1"/>
  <c r="AB3" i="2"/>
  <c r="AB4" i="2" s="1"/>
  <c r="AB45" i="2"/>
  <c r="AB46" i="2" s="1"/>
  <c r="A129" i="2"/>
  <c r="B127" i="2"/>
  <c r="AC7" i="3"/>
  <c r="AC8" i="3" s="1"/>
  <c r="AC5" i="3"/>
  <c r="AC6" i="3" s="1"/>
  <c r="AC2" i="3"/>
  <c r="AD1" i="3"/>
  <c r="B53" i="2"/>
  <c r="AC1" i="2"/>
  <c r="AB2" i="2"/>
  <c r="AD13" i="3" l="1"/>
  <c r="AD14" i="3" s="1"/>
  <c r="AD9" i="3"/>
  <c r="AC137" i="2"/>
  <c r="AC138" i="2" s="1"/>
  <c r="AC241" i="2"/>
  <c r="AC242" i="2" s="1"/>
  <c r="AC233" i="2"/>
  <c r="AC234" i="2" s="1"/>
  <c r="AC243" i="2"/>
  <c r="AC244" i="2" s="1"/>
  <c r="AC239" i="2"/>
  <c r="AC240" i="2" s="1"/>
  <c r="AC237" i="2"/>
  <c r="AC238" i="2" s="1"/>
  <c r="AC211" i="2"/>
  <c r="AC212" i="2" s="1"/>
  <c r="AC209" i="2"/>
  <c r="AC210" i="2" s="1"/>
  <c r="AC207" i="2"/>
  <c r="AC208" i="2" s="1"/>
  <c r="AC205" i="2"/>
  <c r="AC206" i="2" s="1"/>
  <c r="AC229" i="2"/>
  <c r="AC230" i="2" s="1"/>
  <c r="AC223" i="2"/>
  <c r="AC224" i="2" s="1"/>
  <c r="AC235" i="2"/>
  <c r="AC236" i="2" s="1"/>
  <c r="AC217" i="2"/>
  <c r="AC218" i="2" s="1"/>
  <c r="AC231" i="2"/>
  <c r="AC232" i="2" s="1"/>
  <c r="AC227" i="2"/>
  <c r="AC228" i="2" s="1"/>
  <c r="AC219" i="2"/>
  <c r="AC220" i="2" s="1"/>
  <c r="AC225" i="2"/>
  <c r="AC226" i="2" s="1"/>
  <c r="AC203" i="2"/>
  <c r="AC204" i="2" s="1"/>
  <c r="AC201" i="2"/>
  <c r="AC202" i="2" s="1"/>
  <c r="AC221" i="2"/>
  <c r="AC222" i="2" s="1"/>
  <c r="AC215" i="2"/>
  <c r="AC216" i="2" s="1"/>
  <c r="AC213" i="2"/>
  <c r="AC214" i="2" s="1"/>
  <c r="AC199" i="2"/>
  <c r="AC200" i="2" s="1"/>
  <c r="AC195" i="2"/>
  <c r="AC196" i="2" s="1"/>
  <c r="AC185" i="2"/>
  <c r="AC186" i="2" s="1"/>
  <c r="AC173" i="2"/>
  <c r="AC174" i="2" s="1"/>
  <c r="AC197" i="2"/>
  <c r="AC198" i="2" s="1"/>
  <c r="AC191" i="2"/>
  <c r="AC192" i="2" s="1"/>
  <c r="AC179" i="2"/>
  <c r="AC180" i="2" s="1"/>
  <c r="AC167" i="2"/>
  <c r="AC168" i="2" s="1"/>
  <c r="AC193" i="2"/>
  <c r="AC194" i="2" s="1"/>
  <c r="AC187" i="2"/>
  <c r="AC188" i="2" s="1"/>
  <c r="AC175" i="2"/>
  <c r="AC176" i="2" s="1"/>
  <c r="AC177" i="2"/>
  <c r="AC178" i="2" s="1"/>
  <c r="AC165" i="2"/>
  <c r="AC166" i="2" s="1"/>
  <c r="AC181" i="2"/>
  <c r="AC182" i="2" s="1"/>
  <c r="AC189" i="2"/>
  <c r="AC190" i="2" s="1"/>
  <c r="AC183" i="2"/>
  <c r="AC184" i="2" s="1"/>
  <c r="AC169" i="2"/>
  <c r="AC170" i="2" s="1"/>
  <c r="AC171" i="2"/>
  <c r="AC172" i="2" s="1"/>
  <c r="AC163" i="2"/>
  <c r="AC164" i="2" s="1"/>
  <c r="AC161" i="2"/>
  <c r="AC162" i="2" s="1"/>
  <c r="AC151" i="2"/>
  <c r="AC152" i="2" s="1"/>
  <c r="AC153" i="2"/>
  <c r="AC154" i="2" s="1"/>
  <c r="AC159" i="2"/>
  <c r="AC160" i="2" s="1"/>
  <c r="AC157" i="2"/>
  <c r="AC158" i="2" s="1"/>
  <c r="AC155" i="2"/>
  <c r="AC156" i="2" s="1"/>
  <c r="AC149" i="2"/>
  <c r="AC150" i="2" s="1"/>
  <c r="AC141" i="2"/>
  <c r="AC142" i="2" s="1"/>
  <c r="AC125" i="2"/>
  <c r="AC126" i="2" s="1"/>
  <c r="AC119" i="2"/>
  <c r="AC120" i="2" s="1"/>
  <c r="AC117" i="2"/>
  <c r="AC118" i="2" s="1"/>
  <c r="AC145" i="2"/>
  <c r="AC146" i="2" s="1"/>
  <c r="AC143" i="2"/>
  <c r="AC144" i="2" s="1"/>
  <c r="AC147" i="2"/>
  <c r="AC148" i="2" s="1"/>
  <c r="AC127" i="2"/>
  <c r="AC128" i="2" s="1"/>
  <c r="AC123" i="2"/>
  <c r="AC124" i="2" s="1"/>
  <c r="AC121" i="2"/>
  <c r="AC122" i="2" s="1"/>
  <c r="AC109" i="2"/>
  <c r="AC110" i="2" s="1"/>
  <c r="AC97" i="2"/>
  <c r="AC98" i="2" s="1"/>
  <c r="AC113" i="2"/>
  <c r="AC114" i="2" s="1"/>
  <c r="AC101" i="2"/>
  <c r="AC102" i="2" s="1"/>
  <c r="AC99" i="2"/>
  <c r="AC100" i="2" s="1"/>
  <c r="AC89" i="2"/>
  <c r="AC90" i="2" s="1"/>
  <c r="AC115" i="2"/>
  <c r="AC116" i="2" s="1"/>
  <c r="AC103" i="2"/>
  <c r="AC104" i="2" s="1"/>
  <c r="AC111" i="2"/>
  <c r="AC112" i="2" s="1"/>
  <c r="AC107" i="2"/>
  <c r="AC108" i="2" s="1"/>
  <c r="AC105" i="2"/>
  <c r="AC106" i="2" s="1"/>
  <c r="AC95" i="2"/>
  <c r="AC96" i="2" s="1"/>
  <c r="AC93" i="2"/>
  <c r="AC94" i="2" s="1"/>
  <c r="AC87" i="2"/>
  <c r="AC88" i="2" s="1"/>
  <c r="AC83" i="2"/>
  <c r="AC84" i="2" s="1"/>
  <c r="AC81" i="2"/>
  <c r="AC82" i="2" s="1"/>
  <c r="AC75" i="2"/>
  <c r="AC76" i="2" s="1"/>
  <c r="AC77" i="2"/>
  <c r="AC78" i="2" s="1"/>
  <c r="AC133" i="2"/>
  <c r="AC134" i="2" s="1"/>
  <c r="AC131" i="2"/>
  <c r="AC132" i="2" s="1"/>
  <c r="AC85" i="2"/>
  <c r="AC86" i="2" s="1"/>
  <c r="AC63" i="2"/>
  <c r="AC64" i="2" s="1"/>
  <c r="AC91" i="2"/>
  <c r="AC92" i="2" s="1"/>
  <c r="AC71" i="2"/>
  <c r="AC72" i="2" s="1"/>
  <c r="AC65" i="2"/>
  <c r="AC66" i="2" s="1"/>
  <c r="AC73" i="2"/>
  <c r="AC74" i="2" s="1"/>
  <c r="AC69" i="2"/>
  <c r="AC70" i="2" s="1"/>
  <c r="AC57" i="2"/>
  <c r="AC58" i="2" s="1"/>
  <c r="AC79" i="2"/>
  <c r="AC80" i="2" s="1"/>
  <c r="AC135" i="2"/>
  <c r="AC136" i="2" s="1"/>
  <c r="AC67" i="2"/>
  <c r="AC68" i="2" s="1"/>
  <c r="AC61" i="2"/>
  <c r="AC62" i="2" s="1"/>
  <c r="AC59" i="2"/>
  <c r="AC60" i="2" s="1"/>
  <c r="AC17" i="2"/>
  <c r="AC18" i="2" s="1"/>
  <c r="AC49" i="2"/>
  <c r="AC50" i="2" s="1"/>
  <c r="AC23" i="2"/>
  <c r="AC24" i="2" s="1"/>
  <c r="AC21" i="2"/>
  <c r="AC13" i="2"/>
  <c r="AC14" i="2" s="1"/>
  <c r="AC51" i="2"/>
  <c r="AC52" i="2" s="1"/>
  <c r="AC15" i="2"/>
  <c r="AC16" i="2" s="1"/>
  <c r="AC9" i="2"/>
  <c r="AC7" i="2"/>
  <c r="AC8" i="2" s="1"/>
  <c r="AC129" i="2"/>
  <c r="AC130" i="2" s="1"/>
  <c r="AC53" i="2"/>
  <c r="AC54" i="2" s="1"/>
  <c r="AC19" i="2"/>
  <c r="AC5" i="2"/>
  <c r="AC6" i="2" s="1"/>
  <c r="AC55" i="2"/>
  <c r="AC56" i="2" s="1"/>
  <c r="AC11" i="2"/>
  <c r="AC12" i="2" s="1"/>
  <c r="AC139" i="2"/>
  <c r="AC140" i="2" s="1"/>
  <c r="AD11" i="3"/>
  <c r="AC47" i="2"/>
  <c r="AC48" i="2" s="1"/>
  <c r="AC45" i="2"/>
  <c r="AC46" i="2" s="1"/>
  <c r="AC3" i="2"/>
  <c r="AC4" i="2" s="1"/>
  <c r="B129" i="2"/>
  <c r="A131" i="2"/>
  <c r="AD7" i="3"/>
  <c r="AD8" i="3" s="1"/>
  <c r="AD5" i="3"/>
  <c r="AD6" i="3" s="1"/>
  <c r="AD2" i="3"/>
  <c r="AD12" i="3"/>
  <c r="AE1" i="3"/>
  <c r="B55" i="2"/>
  <c r="AD1" i="2"/>
  <c r="AC2" i="2"/>
  <c r="AE9" i="3" l="1"/>
  <c r="AF13" i="3"/>
  <c r="AF14" i="3" s="1"/>
  <c r="AD137" i="2"/>
  <c r="AD138" i="2" s="1"/>
  <c r="AD239" i="2"/>
  <c r="AD240" i="2" s="1"/>
  <c r="AD243" i="2"/>
  <c r="AD244" i="2" s="1"/>
  <c r="AD241" i="2"/>
  <c r="AD242" i="2" s="1"/>
  <c r="AD229" i="2"/>
  <c r="AD230" i="2" s="1"/>
  <c r="AD225" i="2"/>
  <c r="AD226" i="2" s="1"/>
  <c r="AD231" i="2"/>
  <c r="AD232" i="2" s="1"/>
  <c r="AD227" i="2"/>
  <c r="AD228" i="2" s="1"/>
  <c r="AD237" i="2"/>
  <c r="AD238" i="2" s="1"/>
  <c r="AD233" i="2"/>
  <c r="AD234" i="2" s="1"/>
  <c r="AD223" i="2"/>
  <c r="AD224" i="2" s="1"/>
  <c r="AD201" i="2"/>
  <c r="AD202" i="2" s="1"/>
  <c r="AD235" i="2"/>
  <c r="AD236" i="2" s="1"/>
  <c r="AD217" i="2"/>
  <c r="AD218" i="2" s="1"/>
  <c r="AD215" i="2"/>
  <c r="AD216" i="2" s="1"/>
  <c r="AD199" i="2"/>
  <c r="AD200" i="2" s="1"/>
  <c r="AD209" i="2"/>
  <c r="AD210" i="2" s="1"/>
  <c r="AD203" i="2"/>
  <c r="AD204" i="2" s="1"/>
  <c r="AD207" i="2"/>
  <c r="AD208" i="2" s="1"/>
  <c r="AD219" i="2"/>
  <c r="AD220" i="2" s="1"/>
  <c r="AD221" i="2"/>
  <c r="AD222" i="2" s="1"/>
  <c r="AD213" i="2"/>
  <c r="AD214" i="2" s="1"/>
  <c r="AD211" i="2"/>
  <c r="AD212" i="2" s="1"/>
  <c r="AD205" i="2"/>
  <c r="AD206" i="2" s="1"/>
  <c r="AD195" i="2"/>
  <c r="AD196" i="2" s="1"/>
  <c r="AD177" i="2"/>
  <c r="AD178" i="2" s="1"/>
  <c r="AD171" i="2"/>
  <c r="AD172" i="2" s="1"/>
  <c r="AD165" i="2"/>
  <c r="AD166" i="2" s="1"/>
  <c r="AD197" i="2"/>
  <c r="AD198" i="2" s="1"/>
  <c r="AD193" i="2"/>
  <c r="AD194" i="2" s="1"/>
  <c r="AD191" i="2"/>
  <c r="AD192" i="2" s="1"/>
  <c r="AD189" i="2"/>
  <c r="AD190" i="2" s="1"/>
  <c r="AD183" i="2"/>
  <c r="AD184" i="2" s="1"/>
  <c r="AD169" i="2"/>
  <c r="AD170" i="2" s="1"/>
  <c r="AD173" i="2"/>
  <c r="AD174" i="2" s="1"/>
  <c r="AD187" i="2"/>
  <c r="AD188" i="2" s="1"/>
  <c r="AD175" i="2"/>
  <c r="AD176" i="2" s="1"/>
  <c r="AD179" i="2"/>
  <c r="AD180" i="2" s="1"/>
  <c r="AD185" i="2"/>
  <c r="AD186" i="2" s="1"/>
  <c r="AD181" i="2"/>
  <c r="AD182" i="2" s="1"/>
  <c r="AD167" i="2"/>
  <c r="AD168" i="2" s="1"/>
  <c r="AD153" i="2"/>
  <c r="AD154" i="2" s="1"/>
  <c r="AD163" i="2"/>
  <c r="AD164" i="2" s="1"/>
  <c r="AD155" i="2"/>
  <c r="AD156" i="2" s="1"/>
  <c r="AD161" i="2"/>
  <c r="AD162" i="2" s="1"/>
  <c r="AD151" i="2"/>
  <c r="AD152" i="2" s="1"/>
  <c r="AD159" i="2"/>
  <c r="AD160" i="2" s="1"/>
  <c r="AD149" i="2"/>
  <c r="AD150" i="2" s="1"/>
  <c r="AD157" i="2"/>
  <c r="AD158" i="2" s="1"/>
  <c r="AD147" i="2"/>
  <c r="AD148" i="2" s="1"/>
  <c r="AD145" i="2"/>
  <c r="AD146" i="2" s="1"/>
  <c r="AD127" i="2"/>
  <c r="AD128" i="2" s="1"/>
  <c r="AD121" i="2"/>
  <c r="AD122" i="2" s="1"/>
  <c r="AD141" i="2"/>
  <c r="AD142" i="2" s="1"/>
  <c r="AD117" i="2"/>
  <c r="AD118" i="2" s="1"/>
  <c r="AD109" i="2"/>
  <c r="AD110" i="2" s="1"/>
  <c r="AD97" i="2"/>
  <c r="AD98" i="2" s="1"/>
  <c r="AD125" i="2"/>
  <c r="AD126" i="2" s="1"/>
  <c r="AD119" i="2"/>
  <c r="AD120" i="2" s="1"/>
  <c r="AD113" i="2"/>
  <c r="AD114" i="2" s="1"/>
  <c r="AD101" i="2"/>
  <c r="AD102" i="2" s="1"/>
  <c r="AD99" i="2"/>
  <c r="AD100" i="2" s="1"/>
  <c r="AD89" i="2"/>
  <c r="AD90" i="2" s="1"/>
  <c r="AD123" i="2"/>
  <c r="AD124" i="2" s="1"/>
  <c r="AD143" i="2"/>
  <c r="AD144" i="2" s="1"/>
  <c r="AD67" i="2"/>
  <c r="AD68" i="2" s="1"/>
  <c r="AD61" i="2"/>
  <c r="AD62" i="2" s="1"/>
  <c r="AD59" i="2"/>
  <c r="AD60" i="2" s="1"/>
  <c r="AD111" i="2"/>
  <c r="AD112" i="2" s="1"/>
  <c r="AD107" i="2"/>
  <c r="AD108" i="2" s="1"/>
  <c r="AD95" i="2"/>
  <c r="AD96" i="2" s="1"/>
  <c r="AD81" i="2"/>
  <c r="AD82" i="2" s="1"/>
  <c r="AD77" i="2"/>
  <c r="AD78" i="2" s="1"/>
  <c r="AD75" i="2"/>
  <c r="AD76" i="2" s="1"/>
  <c r="AD133" i="2"/>
  <c r="AD134" i="2" s="1"/>
  <c r="AD131" i="2"/>
  <c r="AD132" i="2" s="1"/>
  <c r="AD103" i="2"/>
  <c r="AD104" i="2" s="1"/>
  <c r="AD87" i="2"/>
  <c r="AD88" i="2" s="1"/>
  <c r="AD85" i="2"/>
  <c r="AD86" i="2" s="1"/>
  <c r="AD63" i="2"/>
  <c r="AD64" i="2" s="1"/>
  <c r="AD129" i="2"/>
  <c r="AD130" i="2" s="1"/>
  <c r="AD105" i="2"/>
  <c r="AD106" i="2" s="1"/>
  <c r="AD91" i="2"/>
  <c r="AD92" i="2" s="1"/>
  <c r="AD83" i="2"/>
  <c r="AD84" i="2" s="1"/>
  <c r="AD71" i="2"/>
  <c r="AD72" i="2" s="1"/>
  <c r="AD65" i="2"/>
  <c r="AD66" i="2" s="1"/>
  <c r="AD115" i="2"/>
  <c r="AD116" i="2" s="1"/>
  <c r="AD73" i="2"/>
  <c r="AD74" i="2" s="1"/>
  <c r="AD69" i="2"/>
  <c r="AD70" i="2" s="1"/>
  <c r="AD57" i="2"/>
  <c r="AD58" i="2" s="1"/>
  <c r="AD93" i="2"/>
  <c r="AD94" i="2" s="1"/>
  <c r="AD79" i="2"/>
  <c r="AD80" i="2" s="1"/>
  <c r="AD135" i="2"/>
  <c r="AD136" i="2" s="1"/>
  <c r="AD55" i="2"/>
  <c r="AD56" i="2" s="1"/>
  <c r="AD17" i="2"/>
  <c r="AD18" i="2" s="1"/>
  <c r="AD49" i="2"/>
  <c r="AD50" i="2" s="1"/>
  <c r="AD23" i="2"/>
  <c r="AD24" i="2" s="1"/>
  <c r="AD21" i="2"/>
  <c r="AD13" i="2"/>
  <c r="AD14" i="2" s="1"/>
  <c r="AD51" i="2"/>
  <c r="AD52" i="2" s="1"/>
  <c r="AD15" i="2"/>
  <c r="AD16" i="2" s="1"/>
  <c r="AD9" i="2"/>
  <c r="AD7" i="2"/>
  <c r="AD8" i="2" s="1"/>
  <c r="AD53" i="2"/>
  <c r="AD54" i="2" s="1"/>
  <c r="AD19" i="2"/>
  <c r="AD11" i="2"/>
  <c r="AD12" i="2" s="1"/>
  <c r="AD5" i="2"/>
  <c r="AD6" i="2" s="1"/>
  <c r="AD139" i="2"/>
  <c r="AD140" i="2" s="1"/>
  <c r="AE3" i="3"/>
  <c r="AE4" i="3" s="1"/>
  <c r="B131" i="2"/>
  <c r="A133" i="2"/>
  <c r="AD45" i="2"/>
  <c r="AD46" i="2" s="1"/>
  <c r="AD47" i="2"/>
  <c r="AD48" i="2" s="1"/>
  <c r="AD3" i="2"/>
  <c r="AD4" i="2" s="1"/>
  <c r="AF11" i="3"/>
  <c r="AF12" i="3" s="1"/>
  <c r="AE7" i="3"/>
  <c r="AE8" i="3" s="1"/>
  <c r="AE5" i="3"/>
  <c r="AE6" i="3" s="1"/>
  <c r="AE2" i="3"/>
  <c r="AF1" i="3"/>
  <c r="AF9" i="3" s="1"/>
  <c r="B57" i="2"/>
  <c r="AD2" i="2"/>
  <c r="AE1" i="2"/>
  <c r="AE137" i="2" l="1"/>
  <c r="AE138" i="2" s="1"/>
  <c r="AE235" i="2"/>
  <c r="AE236" i="2" s="1"/>
  <c r="AE231" i="2"/>
  <c r="AE232" i="2" s="1"/>
  <c r="AE239" i="2"/>
  <c r="AE240" i="2" s="1"/>
  <c r="AE223" i="2"/>
  <c r="AE224" i="2" s="1"/>
  <c r="AE219" i="2"/>
  <c r="AE220" i="2" s="1"/>
  <c r="AE241" i="2"/>
  <c r="AE242" i="2" s="1"/>
  <c r="AE225" i="2"/>
  <c r="AE226" i="2" s="1"/>
  <c r="AE221" i="2"/>
  <c r="AE222" i="2" s="1"/>
  <c r="AE237" i="2"/>
  <c r="AE238" i="2" s="1"/>
  <c r="AE243" i="2"/>
  <c r="AE244" i="2" s="1"/>
  <c r="AE233" i="2"/>
  <c r="AE234" i="2" s="1"/>
  <c r="AE229" i="2"/>
  <c r="AE230" i="2" s="1"/>
  <c r="AE213" i="2"/>
  <c r="AE214" i="2" s="1"/>
  <c r="AE211" i="2"/>
  <c r="AE212" i="2" s="1"/>
  <c r="AE207" i="2"/>
  <c r="AE208" i="2" s="1"/>
  <c r="AE205" i="2"/>
  <c r="AE206" i="2" s="1"/>
  <c r="AE209" i="2"/>
  <c r="AE210" i="2" s="1"/>
  <c r="AE201" i="2"/>
  <c r="AE202" i="2" s="1"/>
  <c r="AE217" i="2"/>
  <c r="AE218" i="2" s="1"/>
  <c r="AE203" i="2"/>
  <c r="AE204" i="2" s="1"/>
  <c r="AE215" i="2"/>
  <c r="AE216" i="2" s="1"/>
  <c r="AE227" i="2"/>
  <c r="AE228" i="2" s="1"/>
  <c r="AE197" i="2"/>
  <c r="AE198" i="2" s="1"/>
  <c r="AE199" i="2"/>
  <c r="AE200" i="2" s="1"/>
  <c r="AE195" i="2"/>
  <c r="AE196" i="2" s="1"/>
  <c r="AE191" i="2"/>
  <c r="AE192" i="2" s="1"/>
  <c r="AE181" i="2"/>
  <c r="AE182" i="2" s="1"/>
  <c r="AE169" i="2"/>
  <c r="AE170" i="2" s="1"/>
  <c r="AE193" i="2"/>
  <c r="AE194" i="2" s="1"/>
  <c r="AE189" i="2"/>
  <c r="AE190" i="2" s="1"/>
  <c r="AE187" i="2"/>
  <c r="AE188" i="2" s="1"/>
  <c r="AE183" i="2"/>
  <c r="AE184" i="2" s="1"/>
  <c r="AE175" i="2"/>
  <c r="AE176" i="2" s="1"/>
  <c r="AE167" i="2"/>
  <c r="AE168" i="2" s="1"/>
  <c r="AE165" i="2"/>
  <c r="AE166" i="2" s="1"/>
  <c r="AE171" i="2"/>
  <c r="AE172" i="2" s="1"/>
  <c r="AE173" i="2"/>
  <c r="AE174" i="2" s="1"/>
  <c r="AE179" i="2"/>
  <c r="AE180" i="2" s="1"/>
  <c r="AE177" i="2"/>
  <c r="AE178" i="2" s="1"/>
  <c r="AE185" i="2"/>
  <c r="AE186" i="2" s="1"/>
  <c r="AE153" i="2"/>
  <c r="AE154" i="2" s="1"/>
  <c r="AE163" i="2"/>
  <c r="AE164" i="2" s="1"/>
  <c r="AE161" i="2"/>
  <c r="AE162" i="2" s="1"/>
  <c r="AE151" i="2"/>
  <c r="AE152" i="2" s="1"/>
  <c r="AE159" i="2"/>
  <c r="AE160" i="2" s="1"/>
  <c r="AE157" i="2"/>
  <c r="AE158" i="2" s="1"/>
  <c r="AE155" i="2"/>
  <c r="AE156" i="2" s="1"/>
  <c r="AE149" i="2"/>
  <c r="AE150" i="2" s="1"/>
  <c r="AE127" i="2"/>
  <c r="AE128" i="2" s="1"/>
  <c r="AE141" i="2"/>
  <c r="AE142" i="2" s="1"/>
  <c r="AE125" i="2"/>
  <c r="AE126" i="2" s="1"/>
  <c r="AE143" i="2"/>
  <c r="AE144" i="2" s="1"/>
  <c r="AE121" i="2"/>
  <c r="AE122" i="2" s="1"/>
  <c r="AE111" i="2"/>
  <c r="AE112" i="2" s="1"/>
  <c r="AE107" i="2"/>
  <c r="AE108" i="2" s="1"/>
  <c r="AE105" i="2"/>
  <c r="AE106" i="2" s="1"/>
  <c r="AE95" i="2"/>
  <c r="AE96" i="2" s="1"/>
  <c r="AE93" i="2"/>
  <c r="AE94" i="2" s="1"/>
  <c r="AE117" i="2"/>
  <c r="AE118" i="2" s="1"/>
  <c r="AE109" i="2"/>
  <c r="AE110" i="2" s="1"/>
  <c r="AE97" i="2"/>
  <c r="AE98" i="2" s="1"/>
  <c r="AE119" i="2"/>
  <c r="AE120" i="2" s="1"/>
  <c r="AE113" i="2"/>
  <c r="AE114" i="2" s="1"/>
  <c r="AE101" i="2"/>
  <c r="AE102" i="2" s="1"/>
  <c r="AE147" i="2"/>
  <c r="AE148" i="2" s="1"/>
  <c r="AE115" i="2"/>
  <c r="AE116" i="2" s="1"/>
  <c r="AE103" i="2"/>
  <c r="AE104" i="2" s="1"/>
  <c r="AE91" i="2"/>
  <c r="AE92" i="2" s="1"/>
  <c r="AE79" i="2"/>
  <c r="AE80" i="2" s="1"/>
  <c r="AE89" i="2"/>
  <c r="AE90" i="2" s="1"/>
  <c r="AE135" i="2"/>
  <c r="AE136" i="2" s="1"/>
  <c r="AE77" i="2"/>
  <c r="AE78" i="2" s="1"/>
  <c r="AE67" i="2"/>
  <c r="AE68" i="2" s="1"/>
  <c r="AE61" i="2"/>
  <c r="AE62" i="2" s="1"/>
  <c r="AE59" i="2"/>
  <c r="AE60" i="2" s="1"/>
  <c r="AE81" i="2"/>
  <c r="AE82" i="2" s="1"/>
  <c r="AE75" i="2"/>
  <c r="AE76" i="2" s="1"/>
  <c r="AE133" i="2"/>
  <c r="AE134" i="2" s="1"/>
  <c r="AE131" i="2"/>
  <c r="AE132" i="2" s="1"/>
  <c r="AE145" i="2"/>
  <c r="AE146" i="2" s="1"/>
  <c r="AE123" i="2"/>
  <c r="AE124" i="2" s="1"/>
  <c r="AE99" i="2"/>
  <c r="AE100" i="2" s="1"/>
  <c r="AE87" i="2"/>
  <c r="AE88" i="2" s="1"/>
  <c r="AE85" i="2"/>
  <c r="AE86" i="2" s="1"/>
  <c r="AE63" i="2"/>
  <c r="AE64" i="2" s="1"/>
  <c r="AE129" i="2"/>
  <c r="AE130" i="2" s="1"/>
  <c r="AE83" i="2"/>
  <c r="AE84" i="2" s="1"/>
  <c r="AE71" i="2"/>
  <c r="AE72" i="2" s="1"/>
  <c r="AE65" i="2"/>
  <c r="AE66" i="2" s="1"/>
  <c r="AE73" i="2"/>
  <c r="AE74" i="2" s="1"/>
  <c r="AE69" i="2"/>
  <c r="AE70" i="2" s="1"/>
  <c r="AE57" i="2"/>
  <c r="AE58" i="2" s="1"/>
  <c r="AE17" i="2"/>
  <c r="AE18" i="2" s="1"/>
  <c r="AE139" i="2"/>
  <c r="AE140" i="2" s="1"/>
  <c r="AE49" i="2"/>
  <c r="AE50" i="2" s="1"/>
  <c r="AE23" i="2"/>
  <c r="AE24" i="2" s="1"/>
  <c r="AE21" i="2"/>
  <c r="AE13" i="2"/>
  <c r="AE14" i="2" s="1"/>
  <c r="AE51" i="2"/>
  <c r="AE52" i="2" s="1"/>
  <c r="AE15" i="2"/>
  <c r="AE16" i="2" s="1"/>
  <c r="AE9" i="2"/>
  <c r="AE10" i="2" s="1"/>
  <c r="AE7" i="2"/>
  <c r="AE8" i="2" s="1"/>
  <c r="AE53" i="2"/>
  <c r="AE54" i="2" s="1"/>
  <c r="AE19" i="2"/>
  <c r="AE55" i="2"/>
  <c r="AE56" i="2" s="1"/>
  <c r="AE11" i="2"/>
  <c r="AE12" i="2" s="1"/>
  <c r="AE5" i="2"/>
  <c r="AE6" i="2" s="1"/>
  <c r="AE3" i="2"/>
  <c r="AE4" i="2" s="1"/>
  <c r="AE45" i="2"/>
  <c r="AE46" i="2" s="1"/>
  <c r="AE47" i="2"/>
  <c r="AE48" i="2" s="1"/>
  <c r="A135" i="2"/>
  <c r="B133" i="2"/>
  <c r="AF5" i="3"/>
  <c r="AF6" i="3" s="1"/>
  <c r="AF7" i="3"/>
  <c r="AF8" i="3" s="1"/>
  <c r="AF2" i="3"/>
  <c r="AG1" i="3"/>
  <c r="B59" i="2"/>
  <c r="AF1" i="2"/>
  <c r="AE2" i="2"/>
  <c r="AG9" i="3" l="1"/>
  <c r="AG5" i="3"/>
  <c r="AF137" i="2"/>
  <c r="AF138" i="2" s="1"/>
  <c r="AF243" i="2"/>
  <c r="AF244" i="2" s="1"/>
  <c r="AF241" i="2"/>
  <c r="AF242" i="2" s="1"/>
  <c r="AF229" i="2"/>
  <c r="AF230" i="2" s="1"/>
  <c r="AF233" i="2"/>
  <c r="AF234" i="2" s="1"/>
  <c r="AF235" i="2"/>
  <c r="AF236" i="2" s="1"/>
  <c r="AF231" i="2"/>
  <c r="AF232" i="2" s="1"/>
  <c r="AF221" i="2"/>
  <c r="AF222" i="2" s="1"/>
  <c r="AF239" i="2"/>
  <c r="AF240" i="2" s="1"/>
  <c r="AF227" i="2"/>
  <c r="AF228" i="2" s="1"/>
  <c r="AF225" i="2"/>
  <c r="AF226" i="2" s="1"/>
  <c r="AF203" i="2"/>
  <c r="AF204" i="2" s="1"/>
  <c r="AF237" i="2"/>
  <c r="AF238" i="2" s="1"/>
  <c r="AF223" i="2"/>
  <c r="AF224" i="2" s="1"/>
  <c r="AF211" i="2"/>
  <c r="AF212" i="2" s="1"/>
  <c r="AF209" i="2"/>
  <c r="AF210" i="2" s="1"/>
  <c r="AF207" i="2"/>
  <c r="AF208" i="2" s="1"/>
  <c r="AF205" i="2"/>
  <c r="AF206" i="2" s="1"/>
  <c r="AF201" i="2"/>
  <c r="AF202" i="2" s="1"/>
  <c r="AF213" i="2"/>
  <c r="AF214" i="2" s="1"/>
  <c r="AF217" i="2"/>
  <c r="AF218" i="2" s="1"/>
  <c r="AF219" i="2"/>
  <c r="AF220" i="2" s="1"/>
  <c r="AF215" i="2"/>
  <c r="AF216" i="2" s="1"/>
  <c r="AF199" i="2"/>
  <c r="AF200" i="2" s="1"/>
  <c r="AF193" i="2"/>
  <c r="AF194" i="2" s="1"/>
  <c r="AF189" i="2"/>
  <c r="AF190" i="2" s="1"/>
  <c r="AF195" i="2"/>
  <c r="AF196" i="2" s="1"/>
  <c r="AF191" i="2"/>
  <c r="AF192" i="2" s="1"/>
  <c r="AF197" i="2"/>
  <c r="AF198" i="2" s="1"/>
  <c r="AF183" i="2"/>
  <c r="AF184" i="2" s="1"/>
  <c r="AF169" i="2"/>
  <c r="AF170" i="2" s="1"/>
  <c r="AF173" i="2"/>
  <c r="AF174" i="2" s="1"/>
  <c r="AF187" i="2"/>
  <c r="AF188" i="2" s="1"/>
  <c r="AF175" i="2"/>
  <c r="AF176" i="2" s="1"/>
  <c r="AF179" i="2"/>
  <c r="AF180" i="2" s="1"/>
  <c r="AF177" i="2"/>
  <c r="AF178" i="2" s="1"/>
  <c r="AF171" i="2"/>
  <c r="AF172" i="2" s="1"/>
  <c r="AF165" i="2"/>
  <c r="AF166" i="2" s="1"/>
  <c r="AF185" i="2"/>
  <c r="AF186" i="2" s="1"/>
  <c r="AF181" i="2"/>
  <c r="AF182" i="2" s="1"/>
  <c r="AF167" i="2"/>
  <c r="AF168" i="2" s="1"/>
  <c r="AF159" i="2"/>
  <c r="AF160" i="2" s="1"/>
  <c r="AF157" i="2"/>
  <c r="AF158" i="2" s="1"/>
  <c r="AF155" i="2"/>
  <c r="AF156" i="2" s="1"/>
  <c r="AF153" i="2"/>
  <c r="AF154" i="2" s="1"/>
  <c r="AF163" i="2"/>
  <c r="AF164" i="2" s="1"/>
  <c r="AF161" i="2"/>
  <c r="AF162" i="2" s="1"/>
  <c r="AF151" i="2"/>
  <c r="AF152" i="2" s="1"/>
  <c r="AF149" i="2"/>
  <c r="AF150" i="2" s="1"/>
  <c r="AF143" i="2"/>
  <c r="AF144" i="2" s="1"/>
  <c r="AF147" i="2"/>
  <c r="AF148" i="2" s="1"/>
  <c r="AF145" i="2"/>
  <c r="AF146" i="2" s="1"/>
  <c r="AF123" i="2"/>
  <c r="AF124" i="2" s="1"/>
  <c r="AF121" i="2"/>
  <c r="AF122" i="2" s="1"/>
  <c r="AF111" i="2"/>
  <c r="AF112" i="2" s="1"/>
  <c r="AF107" i="2"/>
  <c r="AF108" i="2" s="1"/>
  <c r="AF105" i="2"/>
  <c r="AF106" i="2" s="1"/>
  <c r="AF95" i="2"/>
  <c r="AF96" i="2" s="1"/>
  <c r="AF93" i="2"/>
  <c r="AF94" i="2" s="1"/>
  <c r="AF87" i="2"/>
  <c r="AF88" i="2" s="1"/>
  <c r="AF141" i="2"/>
  <c r="AF142" i="2" s="1"/>
  <c r="AF125" i="2"/>
  <c r="AF126" i="2" s="1"/>
  <c r="AF117" i="2"/>
  <c r="AF118" i="2" s="1"/>
  <c r="AF109" i="2"/>
  <c r="AF110" i="2" s="1"/>
  <c r="AF97" i="2"/>
  <c r="AF98" i="2" s="1"/>
  <c r="AF127" i="2"/>
  <c r="AF128" i="2" s="1"/>
  <c r="AF79" i="2"/>
  <c r="AF80" i="2" s="1"/>
  <c r="AF73" i="2"/>
  <c r="AF74" i="2" s="1"/>
  <c r="AF69" i="2"/>
  <c r="AF70" i="2" s="1"/>
  <c r="AF57" i="2"/>
  <c r="AF58" i="2" s="1"/>
  <c r="AF89" i="2"/>
  <c r="AF90" i="2" s="1"/>
  <c r="AF67" i="2"/>
  <c r="AF68" i="2" s="1"/>
  <c r="AF61" i="2"/>
  <c r="AF62" i="2" s="1"/>
  <c r="AF59" i="2"/>
  <c r="AF60" i="2" s="1"/>
  <c r="AF103" i="2"/>
  <c r="AF104" i="2" s="1"/>
  <c r="AF101" i="2"/>
  <c r="AF102" i="2" s="1"/>
  <c r="AF81" i="2"/>
  <c r="AF82" i="2" s="1"/>
  <c r="AF77" i="2"/>
  <c r="AF78" i="2" s="1"/>
  <c r="AF75" i="2"/>
  <c r="AF76" i="2" s="1"/>
  <c r="AF133" i="2"/>
  <c r="AF134" i="2" s="1"/>
  <c r="AF131" i="2"/>
  <c r="AF132" i="2" s="1"/>
  <c r="AF99" i="2"/>
  <c r="AF100" i="2" s="1"/>
  <c r="AF85" i="2"/>
  <c r="AF86" i="2" s="1"/>
  <c r="AF63" i="2"/>
  <c r="AF64" i="2" s="1"/>
  <c r="AF119" i="2"/>
  <c r="AF120" i="2" s="1"/>
  <c r="AF91" i="2"/>
  <c r="AF92" i="2" s="1"/>
  <c r="AF83" i="2"/>
  <c r="AF84" i="2" s="1"/>
  <c r="AF71" i="2"/>
  <c r="AF72" i="2" s="1"/>
  <c r="AF65" i="2"/>
  <c r="AF66" i="2" s="1"/>
  <c r="AF115" i="2"/>
  <c r="AF116" i="2" s="1"/>
  <c r="AF113" i="2"/>
  <c r="AF114" i="2" s="1"/>
  <c r="AF135" i="2"/>
  <c r="AF136" i="2" s="1"/>
  <c r="AF9" i="2"/>
  <c r="AF10" i="2" s="1"/>
  <c r="AF139" i="2"/>
  <c r="AF140" i="2" s="1"/>
  <c r="AF17" i="2"/>
  <c r="AF18" i="2" s="1"/>
  <c r="AF129" i="2"/>
  <c r="AF130" i="2" s="1"/>
  <c r="AF49" i="2"/>
  <c r="AF50" i="2" s="1"/>
  <c r="AF23" i="2"/>
  <c r="AF24" i="2" s="1"/>
  <c r="AF21" i="2"/>
  <c r="AF13" i="2"/>
  <c r="AF14" i="2" s="1"/>
  <c r="AF51" i="2"/>
  <c r="AF52" i="2" s="1"/>
  <c r="AF15" i="2"/>
  <c r="AF16" i="2" s="1"/>
  <c r="AF7" i="2"/>
  <c r="AF8" i="2" s="1"/>
  <c r="AF53" i="2"/>
  <c r="AF54" i="2" s="1"/>
  <c r="AF19" i="2"/>
  <c r="AF55" i="2"/>
  <c r="AF56" i="2" s="1"/>
  <c r="AF11" i="2"/>
  <c r="AF12" i="2" s="1"/>
  <c r="AF5" i="2"/>
  <c r="AF6" i="2" s="1"/>
  <c r="AG3" i="3"/>
  <c r="AG4" i="3" s="1"/>
  <c r="B135" i="2"/>
  <c r="A137" i="2"/>
  <c r="AF47" i="2"/>
  <c r="AF48" i="2" s="1"/>
  <c r="AF3" i="2"/>
  <c r="AF4" i="2" s="1"/>
  <c r="AF45" i="2"/>
  <c r="AF46" i="2" s="1"/>
  <c r="AG2" i="3"/>
  <c r="AG7" i="3"/>
  <c r="AG8" i="3" s="1"/>
  <c r="AG11" i="3"/>
  <c r="AG12" i="3" s="1"/>
  <c r="AG6" i="3"/>
  <c r="AH1" i="3"/>
  <c r="B61" i="2"/>
  <c r="AF2" i="2"/>
  <c r="AG1" i="2"/>
  <c r="AH9" i="3" l="1"/>
  <c r="AH13" i="3"/>
  <c r="AH14" i="3" s="1"/>
  <c r="AH5" i="3"/>
  <c r="AG137" i="2"/>
  <c r="AG138" i="2" s="1"/>
  <c r="AG243" i="2"/>
  <c r="AG244" i="2" s="1"/>
  <c r="AG237" i="2"/>
  <c r="AG238" i="2" s="1"/>
  <c r="AG239" i="2"/>
  <c r="AG240" i="2" s="1"/>
  <c r="AG227" i="2"/>
  <c r="AG228" i="2" s="1"/>
  <c r="AG235" i="2"/>
  <c r="AG236" i="2" s="1"/>
  <c r="AG241" i="2"/>
  <c r="AG242" i="2" s="1"/>
  <c r="AG221" i="2"/>
  <c r="AG222" i="2" s="1"/>
  <c r="AG215" i="2"/>
  <c r="AG216" i="2" s="1"/>
  <c r="AG225" i="2"/>
  <c r="AG226" i="2" s="1"/>
  <c r="AG233" i="2"/>
  <c r="AG234" i="2" s="1"/>
  <c r="AG229" i="2"/>
  <c r="AG230" i="2" s="1"/>
  <c r="AG199" i="2"/>
  <c r="AG200" i="2" s="1"/>
  <c r="AG203" i="2"/>
  <c r="AG204" i="2" s="1"/>
  <c r="AG213" i="2"/>
  <c r="AG214" i="2" s="1"/>
  <c r="AG211" i="2"/>
  <c r="AG212" i="2" s="1"/>
  <c r="AG209" i="2"/>
  <c r="AG210" i="2" s="1"/>
  <c r="AG201" i="2"/>
  <c r="AG202" i="2" s="1"/>
  <c r="AG207" i="2"/>
  <c r="AG208" i="2" s="1"/>
  <c r="AG223" i="2"/>
  <c r="AG224" i="2" s="1"/>
  <c r="AG217" i="2"/>
  <c r="AG218" i="2" s="1"/>
  <c r="AG231" i="2"/>
  <c r="AG232" i="2" s="1"/>
  <c r="AG219" i="2"/>
  <c r="AG220" i="2" s="1"/>
  <c r="AG205" i="2"/>
  <c r="AG206" i="2" s="1"/>
  <c r="AG193" i="2"/>
  <c r="AG194" i="2" s="1"/>
  <c r="AG189" i="2"/>
  <c r="AG190" i="2" s="1"/>
  <c r="AG195" i="2"/>
  <c r="AG196" i="2" s="1"/>
  <c r="AG191" i="2"/>
  <c r="AG192" i="2" s="1"/>
  <c r="AG179" i="2"/>
  <c r="AG180" i="2" s="1"/>
  <c r="AG167" i="2"/>
  <c r="AG168" i="2" s="1"/>
  <c r="AG197" i="2"/>
  <c r="AG198" i="2" s="1"/>
  <c r="AG185" i="2"/>
  <c r="AG186" i="2" s="1"/>
  <c r="AG173" i="2"/>
  <c r="AG174" i="2" s="1"/>
  <c r="AG165" i="2"/>
  <c r="AG166" i="2" s="1"/>
  <c r="AG181" i="2"/>
  <c r="AG182" i="2" s="1"/>
  <c r="AG183" i="2"/>
  <c r="AG184" i="2" s="1"/>
  <c r="AG169" i="2"/>
  <c r="AG170" i="2" s="1"/>
  <c r="AG187" i="2"/>
  <c r="AG188" i="2" s="1"/>
  <c r="AG175" i="2"/>
  <c r="AG176" i="2" s="1"/>
  <c r="AG177" i="2"/>
  <c r="AG178" i="2" s="1"/>
  <c r="AG171" i="2"/>
  <c r="AG172" i="2" s="1"/>
  <c r="AG159" i="2"/>
  <c r="AG160" i="2" s="1"/>
  <c r="AG157" i="2"/>
  <c r="AG158" i="2" s="1"/>
  <c r="AG155" i="2"/>
  <c r="AG156" i="2" s="1"/>
  <c r="AG153" i="2"/>
  <c r="AG154" i="2" s="1"/>
  <c r="AG163" i="2"/>
  <c r="AG164" i="2" s="1"/>
  <c r="AG161" i="2"/>
  <c r="AG162" i="2" s="1"/>
  <c r="AG151" i="2"/>
  <c r="AG152" i="2" s="1"/>
  <c r="AG149" i="2"/>
  <c r="AG150" i="2" s="1"/>
  <c r="AG147" i="2"/>
  <c r="AG148" i="2" s="1"/>
  <c r="AG145" i="2"/>
  <c r="AG146" i="2" s="1"/>
  <c r="AG123" i="2"/>
  <c r="AG124" i="2" s="1"/>
  <c r="AG121" i="2"/>
  <c r="AG122" i="2" s="1"/>
  <c r="AG127" i="2"/>
  <c r="AG128" i="2" s="1"/>
  <c r="AG141" i="2"/>
  <c r="AG142" i="2" s="1"/>
  <c r="AG125" i="2"/>
  <c r="AG126" i="2" s="1"/>
  <c r="AG119" i="2"/>
  <c r="AG120" i="2" s="1"/>
  <c r="AG143" i="2"/>
  <c r="AG144" i="2" s="1"/>
  <c r="AG115" i="2"/>
  <c r="AG116" i="2" s="1"/>
  <c r="AG103" i="2"/>
  <c r="AG104" i="2" s="1"/>
  <c r="AG91" i="2"/>
  <c r="AG92" i="2" s="1"/>
  <c r="AG111" i="2"/>
  <c r="AG112" i="2" s="1"/>
  <c r="AG107" i="2"/>
  <c r="AG108" i="2" s="1"/>
  <c r="AG105" i="2"/>
  <c r="AG106" i="2" s="1"/>
  <c r="AG95" i="2"/>
  <c r="AG96" i="2" s="1"/>
  <c r="AG93" i="2"/>
  <c r="AG94" i="2" s="1"/>
  <c r="AG87" i="2"/>
  <c r="AG88" i="2" s="1"/>
  <c r="AG117" i="2"/>
  <c r="AG118" i="2" s="1"/>
  <c r="AG109" i="2"/>
  <c r="AG110" i="2" s="1"/>
  <c r="AG113" i="2"/>
  <c r="AG114" i="2" s="1"/>
  <c r="AG101" i="2"/>
  <c r="AG102" i="2" s="1"/>
  <c r="AG99" i="2"/>
  <c r="AG100" i="2" s="1"/>
  <c r="AG89" i="2"/>
  <c r="AG90" i="2" s="1"/>
  <c r="AG77" i="2"/>
  <c r="AG78" i="2" s="1"/>
  <c r="AG79" i="2"/>
  <c r="AG80" i="2" s="1"/>
  <c r="AG73" i="2"/>
  <c r="AG74" i="2" s="1"/>
  <c r="AG69" i="2"/>
  <c r="AG70" i="2" s="1"/>
  <c r="AG57" i="2"/>
  <c r="AG58" i="2" s="1"/>
  <c r="AG135" i="2"/>
  <c r="AG136" i="2" s="1"/>
  <c r="AG67" i="2"/>
  <c r="AG68" i="2" s="1"/>
  <c r="AG61" i="2"/>
  <c r="AG62" i="2" s="1"/>
  <c r="AG59" i="2"/>
  <c r="AG60" i="2" s="1"/>
  <c r="AG81" i="2"/>
  <c r="AG82" i="2" s="1"/>
  <c r="AG75" i="2"/>
  <c r="AG76" i="2" s="1"/>
  <c r="AG85" i="2"/>
  <c r="AG86" i="2" s="1"/>
  <c r="AG63" i="2"/>
  <c r="AG64" i="2" s="1"/>
  <c r="AG97" i="2"/>
  <c r="AG98" i="2" s="1"/>
  <c r="AG83" i="2"/>
  <c r="AG84" i="2" s="1"/>
  <c r="AG71" i="2"/>
  <c r="AG72" i="2" s="1"/>
  <c r="AG65" i="2"/>
  <c r="AG66" i="2" s="1"/>
  <c r="AG133" i="2"/>
  <c r="AG134" i="2" s="1"/>
  <c r="AG55" i="2"/>
  <c r="AG56" i="2" s="1"/>
  <c r="AG11" i="2"/>
  <c r="AG12" i="2" s="1"/>
  <c r="AG5" i="2"/>
  <c r="AG6" i="2" s="1"/>
  <c r="AG139" i="2"/>
  <c r="AG140" i="2" s="1"/>
  <c r="AG17" i="2"/>
  <c r="AG18" i="2" s="1"/>
  <c r="AG129" i="2"/>
  <c r="AG130" i="2" s="1"/>
  <c r="AG49" i="2"/>
  <c r="AG50" i="2" s="1"/>
  <c r="AG23" i="2"/>
  <c r="AG24" i="2" s="1"/>
  <c r="AG21" i="2"/>
  <c r="AG13" i="2"/>
  <c r="AG14" i="2" s="1"/>
  <c r="AG51" i="2"/>
  <c r="AG52" i="2" s="1"/>
  <c r="AG15" i="2"/>
  <c r="AG16" i="2" s="1"/>
  <c r="AG7" i="2"/>
  <c r="AG8" i="2" s="1"/>
  <c r="AG9" i="2"/>
  <c r="AG10" i="2" s="1"/>
  <c r="AG131" i="2"/>
  <c r="AG132" i="2" s="1"/>
  <c r="AG53" i="2"/>
  <c r="AG54" i="2" s="1"/>
  <c r="AG19" i="2"/>
  <c r="AG45" i="2"/>
  <c r="AG46" i="2" s="1"/>
  <c r="AG3" i="2"/>
  <c r="AG4" i="2" s="1"/>
  <c r="AG47" i="2"/>
  <c r="AG48" i="2" s="1"/>
  <c r="B137" i="2"/>
  <c r="A139" i="2"/>
  <c r="AH7" i="3"/>
  <c r="AH8" i="3" s="1"/>
  <c r="AH11" i="3"/>
  <c r="AH12" i="3" s="1"/>
  <c r="AH2" i="3"/>
  <c r="AH6" i="3"/>
  <c r="AI1" i="3"/>
  <c r="B63" i="2"/>
  <c r="AH1" i="2"/>
  <c r="AG2" i="2"/>
  <c r="AI13" i="3" l="1"/>
  <c r="AI14" i="3" s="1"/>
  <c r="AI5" i="3"/>
  <c r="AH137" i="2"/>
  <c r="AH138" i="2" s="1"/>
  <c r="AH243" i="2"/>
  <c r="AH244" i="2" s="1"/>
  <c r="AH235" i="2"/>
  <c r="AH236" i="2" s="1"/>
  <c r="AH237" i="2"/>
  <c r="AH238" i="2" s="1"/>
  <c r="AH241" i="2"/>
  <c r="AH242" i="2" s="1"/>
  <c r="AH223" i="2"/>
  <c r="AH224" i="2" s="1"/>
  <c r="AH239" i="2"/>
  <c r="AH240" i="2" s="1"/>
  <c r="AH231" i="2"/>
  <c r="AH232" i="2" s="1"/>
  <c r="AH227" i="2"/>
  <c r="AH228" i="2" s="1"/>
  <c r="AH219" i="2"/>
  <c r="AH220" i="2" s="1"/>
  <c r="AH217" i="2"/>
  <c r="AH218" i="2" s="1"/>
  <c r="AH221" i="2"/>
  <c r="AH222" i="2" s="1"/>
  <c r="AH215" i="2"/>
  <c r="AH216" i="2" s="1"/>
  <c r="AH225" i="2"/>
  <c r="AH226" i="2" s="1"/>
  <c r="AH233" i="2"/>
  <c r="AH234" i="2" s="1"/>
  <c r="AH229" i="2"/>
  <c r="AH230" i="2" s="1"/>
  <c r="AH209" i="2"/>
  <c r="AH210" i="2" s="1"/>
  <c r="AH205" i="2"/>
  <c r="AH206" i="2" s="1"/>
  <c r="AH211" i="2"/>
  <c r="AH212" i="2" s="1"/>
  <c r="AH203" i="2"/>
  <c r="AH204" i="2" s="1"/>
  <c r="AH201" i="2"/>
  <c r="AH202" i="2" s="1"/>
  <c r="AH207" i="2"/>
  <c r="AH208" i="2" s="1"/>
  <c r="AH191" i="2"/>
  <c r="AH192" i="2" s="1"/>
  <c r="AH213" i="2"/>
  <c r="AH214" i="2" s="1"/>
  <c r="AH199" i="2"/>
  <c r="AH200" i="2" s="1"/>
  <c r="AH197" i="2"/>
  <c r="AH198" i="2" s="1"/>
  <c r="AH193" i="2"/>
  <c r="AH194" i="2" s="1"/>
  <c r="AH189" i="2"/>
  <c r="AH190" i="2" s="1"/>
  <c r="AH187" i="2"/>
  <c r="AH188" i="2" s="1"/>
  <c r="AH195" i="2"/>
  <c r="AH196" i="2" s="1"/>
  <c r="AH177" i="2"/>
  <c r="AH178" i="2" s="1"/>
  <c r="AH171" i="2"/>
  <c r="AH172" i="2" s="1"/>
  <c r="AH165" i="2"/>
  <c r="AH166" i="2" s="1"/>
  <c r="AH179" i="2"/>
  <c r="AH180" i="2" s="1"/>
  <c r="AH173" i="2"/>
  <c r="AH174" i="2" s="1"/>
  <c r="AH185" i="2"/>
  <c r="AH186" i="2" s="1"/>
  <c r="AH181" i="2"/>
  <c r="AH182" i="2" s="1"/>
  <c r="AH167" i="2"/>
  <c r="AH168" i="2" s="1"/>
  <c r="AH183" i="2"/>
  <c r="AH184" i="2" s="1"/>
  <c r="AH169" i="2"/>
  <c r="AH170" i="2" s="1"/>
  <c r="AH175" i="2"/>
  <c r="AH176" i="2" s="1"/>
  <c r="AH163" i="2"/>
  <c r="AH164" i="2" s="1"/>
  <c r="AH161" i="2"/>
  <c r="AH162" i="2" s="1"/>
  <c r="AH151" i="2"/>
  <c r="AH152" i="2" s="1"/>
  <c r="AH159" i="2"/>
  <c r="AH160" i="2" s="1"/>
  <c r="AH157" i="2"/>
  <c r="AH158" i="2" s="1"/>
  <c r="AH155" i="2"/>
  <c r="AH156" i="2" s="1"/>
  <c r="AH149" i="2"/>
  <c r="AH150" i="2" s="1"/>
  <c r="AH153" i="2"/>
  <c r="AH154" i="2" s="1"/>
  <c r="AH141" i="2"/>
  <c r="AH142" i="2" s="1"/>
  <c r="AH143" i="2"/>
  <c r="AH144" i="2" s="1"/>
  <c r="AH121" i="2"/>
  <c r="AH122" i="2" s="1"/>
  <c r="AH127" i="2"/>
  <c r="AH128" i="2" s="1"/>
  <c r="AH147" i="2"/>
  <c r="AH148" i="2" s="1"/>
  <c r="AH115" i="2"/>
  <c r="AH116" i="2" s="1"/>
  <c r="AH103" i="2"/>
  <c r="AH104" i="2" s="1"/>
  <c r="AH91" i="2"/>
  <c r="AH92" i="2" s="1"/>
  <c r="AH111" i="2"/>
  <c r="AH112" i="2" s="1"/>
  <c r="AH107" i="2"/>
  <c r="AH108" i="2" s="1"/>
  <c r="AH105" i="2"/>
  <c r="AH106" i="2" s="1"/>
  <c r="AH95" i="2"/>
  <c r="AH96" i="2" s="1"/>
  <c r="AH93" i="2"/>
  <c r="AH94" i="2" s="1"/>
  <c r="AH125" i="2"/>
  <c r="AH126" i="2" s="1"/>
  <c r="AH145" i="2"/>
  <c r="AH146" i="2" s="1"/>
  <c r="AH123" i="2"/>
  <c r="AH124" i="2" s="1"/>
  <c r="AH119" i="2"/>
  <c r="AH120" i="2" s="1"/>
  <c r="AH113" i="2"/>
  <c r="AH114" i="2" s="1"/>
  <c r="AH83" i="2"/>
  <c r="AH84" i="2" s="1"/>
  <c r="AH71" i="2"/>
  <c r="AH72" i="2" s="1"/>
  <c r="AH65" i="2"/>
  <c r="AH66" i="2" s="1"/>
  <c r="AH109" i="2"/>
  <c r="AH110" i="2" s="1"/>
  <c r="AH89" i="2"/>
  <c r="AH90" i="2" s="1"/>
  <c r="AH79" i="2"/>
  <c r="AH80" i="2" s="1"/>
  <c r="AH73" i="2"/>
  <c r="AH74" i="2" s="1"/>
  <c r="AH69" i="2"/>
  <c r="AH70" i="2" s="1"/>
  <c r="AH57" i="2"/>
  <c r="AH58" i="2" s="1"/>
  <c r="AH135" i="2"/>
  <c r="AH136" i="2" s="1"/>
  <c r="AH55" i="2"/>
  <c r="AH56" i="2" s="1"/>
  <c r="AH101" i="2"/>
  <c r="AH102" i="2" s="1"/>
  <c r="AH87" i="2"/>
  <c r="AH88" i="2" s="1"/>
  <c r="AH77" i="2"/>
  <c r="AH78" i="2" s="1"/>
  <c r="AH67" i="2"/>
  <c r="AH68" i="2" s="1"/>
  <c r="AH61" i="2"/>
  <c r="AH62" i="2" s="1"/>
  <c r="AH59" i="2"/>
  <c r="AH60" i="2" s="1"/>
  <c r="AH99" i="2"/>
  <c r="AH100" i="2" s="1"/>
  <c r="AH81" i="2"/>
  <c r="AH82" i="2" s="1"/>
  <c r="AH75" i="2"/>
  <c r="AH76" i="2" s="1"/>
  <c r="AH133" i="2"/>
  <c r="AH134" i="2" s="1"/>
  <c r="AH85" i="2"/>
  <c r="AH86" i="2" s="1"/>
  <c r="AH63" i="2"/>
  <c r="AH64" i="2" s="1"/>
  <c r="AH129" i="2"/>
  <c r="AH130" i="2" s="1"/>
  <c r="AH117" i="2"/>
  <c r="AH118" i="2" s="1"/>
  <c r="AH97" i="2"/>
  <c r="AH98" i="2" s="1"/>
  <c r="AH131" i="2"/>
  <c r="AH132" i="2" s="1"/>
  <c r="AH53" i="2"/>
  <c r="AH54" i="2" s="1"/>
  <c r="AH19" i="2"/>
  <c r="AH5" i="2"/>
  <c r="AH6" i="2" s="1"/>
  <c r="AH11" i="2"/>
  <c r="AH12" i="2" s="1"/>
  <c r="AH9" i="2"/>
  <c r="AH10" i="2" s="1"/>
  <c r="AH139" i="2"/>
  <c r="AH140" i="2" s="1"/>
  <c r="AH17" i="2"/>
  <c r="AH18" i="2" s="1"/>
  <c r="AH49" i="2"/>
  <c r="AH50" i="2" s="1"/>
  <c r="AH23" i="2"/>
  <c r="AH24" i="2" s="1"/>
  <c r="AH21" i="2"/>
  <c r="AH13" i="2"/>
  <c r="AH14" i="2" s="1"/>
  <c r="AH51" i="2"/>
  <c r="AH52" i="2" s="1"/>
  <c r="AH15" i="2"/>
  <c r="AH16" i="2" s="1"/>
  <c r="AH7" i="2"/>
  <c r="AH8" i="2" s="1"/>
  <c r="AI9" i="3"/>
  <c r="AI3" i="3"/>
  <c r="AI4" i="3" s="1"/>
  <c r="AH2" i="2"/>
  <c r="AH47" i="2"/>
  <c r="AH48" i="2" s="1"/>
  <c r="AI1" i="2"/>
  <c r="AH45" i="2"/>
  <c r="AH46" i="2" s="1"/>
  <c r="AH3" i="2"/>
  <c r="AH4" i="2" s="1"/>
  <c r="A141" i="2"/>
  <c r="B139" i="2"/>
  <c r="AI11" i="3"/>
  <c r="AI12" i="3" s="1"/>
  <c r="AI7" i="3"/>
  <c r="AI8" i="3" s="1"/>
  <c r="AI6" i="3"/>
  <c r="AI2" i="3"/>
  <c r="AJ1" i="3"/>
  <c r="B65" i="2"/>
  <c r="AJ9" i="3" l="1"/>
  <c r="AJ5" i="3"/>
  <c r="AJ13" i="3"/>
  <c r="AJ14" i="3" s="1"/>
  <c r="AI137" i="2"/>
  <c r="AI138" i="2" s="1"/>
  <c r="AI239" i="2"/>
  <c r="AI240" i="2" s="1"/>
  <c r="AI227" i="2"/>
  <c r="AI228" i="2" s="1"/>
  <c r="AI243" i="2"/>
  <c r="AI244" i="2" s="1"/>
  <c r="AI241" i="2"/>
  <c r="AI242" i="2" s="1"/>
  <c r="AI229" i="2"/>
  <c r="AI230" i="2" s="1"/>
  <c r="AI233" i="2"/>
  <c r="AI234" i="2" s="1"/>
  <c r="AI231" i="2"/>
  <c r="AI232" i="2" s="1"/>
  <c r="AI201" i="2"/>
  <c r="AI202" i="2" s="1"/>
  <c r="AI219" i="2"/>
  <c r="AI220" i="2" s="1"/>
  <c r="AI217" i="2"/>
  <c r="AI218" i="2" s="1"/>
  <c r="AI237" i="2"/>
  <c r="AI238" i="2" s="1"/>
  <c r="AI225" i="2"/>
  <c r="AI226" i="2" s="1"/>
  <c r="AI203" i="2"/>
  <c r="AI204" i="2" s="1"/>
  <c r="AI223" i="2"/>
  <c r="AI224" i="2" s="1"/>
  <c r="AI221" i="2"/>
  <c r="AI222" i="2" s="1"/>
  <c r="AI215" i="2"/>
  <c r="AI216" i="2" s="1"/>
  <c r="AI213" i="2"/>
  <c r="AI214" i="2" s="1"/>
  <c r="AI211" i="2"/>
  <c r="AI212" i="2" s="1"/>
  <c r="AI209" i="2"/>
  <c r="AI210" i="2" s="1"/>
  <c r="AI235" i="2"/>
  <c r="AI236" i="2" s="1"/>
  <c r="AI207" i="2"/>
  <c r="AI208" i="2" s="1"/>
  <c r="AI199" i="2"/>
  <c r="AI200" i="2" s="1"/>
  <c r="AI205" i="2"/>
  <c r="AI206" i="2" s="1"/>
  <c r="AI195" i="2"/>
  <c r="AI196" i="2" s="1"/>
  <c r="AI197" i="2"/>
  <c r="AI198" i="2" s="1"/>
  <c r="AI193" i="2"/>
  <c r="AI194" i="2" s="1"/>
  <c r="AI189" i="2"/>
  <c r="AI190" i="2" s="1"/>
  <c r="AI187" i="2"/>
  <c r="AI188" i="2" s="1"/>
  <c r="AI183" i="2"/>
  <c r="AI184" i="2" s="1"/>
  <c r="AI175" i="2"/>
  <c r="AI176" i="2" s="1"/>
  <c r="AI181" i="2"/>
  <c r="AI182" i="2" s="1"/>
  <c r="AI169" i="2"/>
  <c r="AI170" i="2" s="1"/>
  <c r="AI179" i="2"/>
  <c r="AI180" i="2" s="1"/>
  <c r="AI171" i="2"/>
  <c r="AI172" i="2" s="1"/>
  <c r="AI165" i="2"/>
  <c r="AI166" i="2" s="1"/>
  <c r="AI185" i="2"/>
  <c r="AI186" i="2" s="1"/>
  <c r="AI191" i="2"/>
  <c r="AI192" i="2" s="1"/>
  <c r="AI167" i="2"/>
  <c r="AI168" i="2" s="1"/>
  <c r="AI173" i="2"/>
  <c r="AI174" i="2" s="1"/>
  <c r="AI177" i="2"/>
  <c r="AI178" i="2" s="1"/>
  <c r="AI163" i="2"/>
  <c r="AI164" i="2" s="1"/>
  <c r="AI161" i="2"/>
  <c r="AI162" i="2" s="1"/>
  <c r="AI151" i="2"/>
  <c r="AI152" i="2" s="1"/>
  <c r="AI149" i="2"/>
  <c r="AI150" i="2" s="1"/>
  <c r="AI157" i="2"/>
  <c r="AI158" i="2" s="1"/>
  <c r="AI155" i="2"/>
  <c r="AI156" i="2" s="1"/>
  <c r="AI153" i="2"/>
  <c r="AI154" i="2" s="1"/>
  <c r="AI159" i="2"/>
  <c r="AI160" i="2" s="1"/>
  <c r="AI143" i="2"/>
  <c r="AI144" i="2" s="1"/>
  <c r="AI121" i="2"/>
  <c r="AI122" i="2" s="1"/>
  <c r="AI145" i="2"/>
  <c r="AI146" i="2" s="1"/>
  <c r="AI123" i="2"/>
  <c r="AI124" i="2" s="1"/>
  <c r="AI147" i="2"/>
  <c r="AI148" i="2" s="1"/>
  <c r="AI127" i="2"/>
  <c r="AI128" i="2" s="1"/>
  <c r="AI119" i="2"/>
  <c r="AI120" i="2" s="1"/>
  <c r="AI113" i="2"/>
  <c r="AI114" i="2" s="1"/>
  <c r="AI101" i="2"/>
  <c r="AI102" i="2" s="1"/>
  <c r="AI99" i="2"/>
  <c r="AI100" i="2" s="1"/>
  <c r="AI115" i="2"/>
  <c r="AI116" i="2" s="1"/>
  <c r="AI103" i="2"/>
  <c r="AI104" i="2" s="1"/>
  <c r="AI91" i="2"/>
  <c r="AI92" i="2" s="1"/>
  <c r="AI141" i="2"/>
  <c r="AI142" i="2" s="1"/>
  <c r="AI111" i="2"/>
  <c r="AI112" i="2" s="1"/>
  <c r="AI107" i="2"/>
  <c r="AI108" i="2" s="1"/>
  <c r="AI105" i="2"/>
  <c r="AI106" i="2" s="1"/>
  <c r="AI117" i="2"/>
  <c r="AI118" i="2" s="1"/>
  <c r="AI109" i="2"/>
  <c r="AI110" i="2" s="1"/>
  <c r="AI97" i="2"/>
  <c r="AI98" i="2" s="1"/>
  <c r="AI85" i="2"/>
  <c r="AI86" i="2" s="1"/>
  <c r="AI93" i="2"/>
  <c r="AI94" i="2" s="1"/>
  <c r="AI83" i="2"/>
  <c r="AI84" i="2" s="1"/>
  <c r="AI71" i="2"/>
  <c r="AI72" i="2" s="1"/>
  <c r="AI65" i="2"/>
  <c r="AI66" i="2" s="1"/>
  <c r="AI95" i="2"/>
  <c r="AI96" i="2" s="1"/>
  <c r="AI89" i="2"/>
  <c r="AI90" i="2" s="1"/>
  <c r="AI79" i="2"/>
  <c r="AI80" i="2" s="1"/>
  <c r="AI73" i="2"/>
  <c r="AI74" i="2" s="1"/>
  <c r="AI69" i="2"/>
  <c r="AI70" i="2" s="1"/>
  <c r="AI57" i="2"/>
  <c r="AI58" i="2" s="1"/>
  <c r="AI87" i="2"/>
  <c r="AI88" i="2" s="1"/>
  <c r="AI77" i="2"/>
  <c r="AI78" i="2" s="1"/>
  <c r="AI67" i="2"/>
  <c r="AI68" i="2" s="1"/>
  <c r="AI61" i="2"/>
  <c r="AI62" i="2" s="1"/>
  <c r="AI59" i="2"/>
  <c r="AI60" i="2" s="1"/>
  <c r="AI81" i="2"/>
  <c r="AI82" i="2" s="1"/>
  <c r="AI75" i="2"/>
  <c r="AI76" i="2" s="1"/>
  <c r="AI133" i="2"/>
  <c r="AI134" i="2" s="1"/>
  <c r="AI131" i="2"/>
  <c r="AI132" i="2" s="1"/>
  <c r="AI125" i="2"/>
  <c r="AI126" i="2" s="1"/>
  <c r="AI63" i="2"/>
  <c r="AI64" i="2" s="1"/>
  <c r="AI129" i="2"/>
  <c r="AI130" i="2" s="1"/>
  <c r="AI51" i="2"/>
  <c r="AI52" i="2" s="1"/>
  <c r="AI15" i="2"/>
  <c r="AI16" i="2" s="1"/>
  <c r="AI135" i="2"/>
  <c r="AI136" i="2" s="1"/>
  <c r="AI55" i="2"/>
  <c r="AI56" i="2" s="1"/>
  <c r="AI53" i="2"/>
  <c r="AI54" i="2" s="1"/>
  <c r="AI19" i="2"/>
  <c r="AI11" i="2"/>
  <c r="AI12" i="2" s="1"/>
  <c r="AI7" i="2"/>
  <c r="AI8" i="2" s="1"/>
  <c r="AI5" i="2"/>
  <c r="AI6" i="2" s="1"/>
  <c r="AI139" i="2"/>
  <c r="AI140" i="2" s="1"/>
  <c r="AI17" i="2"/>
  <c r="AI18" i="2" s="1"/>
  <c r="AI49" i="2"/>
  <c r="AI50" i="2" s="1"/>
  <c r="AI23" i="2"/>
  <c r="AI24" i="2" s="1"/>
  <c r="AI21" i="2"/>
  <c r="AI13" i="2"/>
  <c r="AI14" i="2" s="1"/>
  <c r="AI9" i="2"/>
  <c r="AI10" i="2" s="1"/>
  <c r="A143" i="2"/>
  <c r="B141" i="2"/>
  <c r="AJ1" i="2"/>
  <c r="AI47" i="2"/>
  <c r="AI48" i="2" s="1"/>
  <c r="AI3" i="2"/>
  <c r="AI4" i="2" s="1"/>
  <c r="AI45" i="2"/>
  <c r="AI46" i="2" s="1"/>
  <c r="AI2" i="2"/>
  <c r="AJ7" i="3"/>
  <c r="AJ8" i="3" s="1"/>
  <c r="AJ11" i="3"/>
  <c r="AJ12" i="3" s="1"/>
  <c r="AJ2" i="3"/>
  <c r="AJ6" i="3"/>
  <c r="AK1" i="3"/>
  <c r="B67" i="2"/>
  <c r="AK5" i="3" l="1"/>
  <c r="AK13" i="3"/>
  <c r="AK14" i="3" s="1"/>
  <c r="AJ137" i="2"/>
  <c r="AJ138" i="2" s="1"/>
  <c r="AJ231" i="2"/>
  <c r="AJ232" i="2" s="1"/>
  <c r="AJ243" i="2"/>
  <c r="AJ244" i="2" s="1"/>
  <c r="AJ237" i="2"/>
  <c r="AJ238" i="2" s="1"/>
  <c r="AJ235" i="2"/>
  <c r="AJ236" i="2" s="1"/>
  <c r="AJ233" i="2"/>
  <c r="AJ234" i="2" s="1"/>
  <c r="AJ229" i="2"/>
  <c r="AJ230" i="2" s="1"/>
  <c r="AJ223" i="2"/>
  <c r="AJ224" i="2" s="1"/>
  <c r="AJ241" i="2"/>
  <c r="AJ242" i="2" s="1"/>
  <c r="AJ239" i="2"/>
  <c r="AJ240" i="2" s="1"/>
  <c r="AJ213" i="2"/>
  <c r="AJ214" i="2" s="1"/>
  <c r="AJ199" i="2"/>
  <c r="AJ200" i="2" s="1"/>
  <c r="AJ227" i="2"/>
  <c r="AJ228" i="2" s="1"/>
  <c r="AJ221" i="2"/>
  <c r="AJ222" i="2" s="1"/>
  <c r="AJ215" i="2"/>
  <c r="AJ216" i="2" s="1"/>
  <c r="AJ225" i="2"/>
  <c r="AJ226" i="2" s="1"/>
  <c r="AJ217" i="2"/>
  <c r="AJ218" i="2" s="1"/>
  <c r="AJ211" i="2"/>
  <c r="AJ212" i="2" s="1"/>
  <c r="AJ207" i="2"/>
  <c r="AJ208" i="2" s="1"/>
  <c r="AJ205" i="2"/>
  <c r="AJ206" i="2" s="1"/>
  <c r="AJ219" i="2"/>
  <c r="AJ220" i="2" s="1"/>
  <c r="AJ201" i="2"/>
  <c r="AJ202" i="2" s="1"/>
  <c r="AJ203" i="2"/>
  <c r="AJ204" i="2" s="1"/>
  <c r="AJ209" i="2"/>
  <c r="AJ210" i="2" s="1"/>
  <c r="AJ197" i="2"/>
  <c r="AJ198" i="2" s="1"/>
  <c r="AJ193" i="2"/>
  <c r="AJ194" i="2" s="1"/>
  <c r="AJ185" i="2"/>
  <c r="AJ186" i="2" s="1"/>
  <c r="AJ195" i="2"/>
  <c r="AJ196" i="2" s="1"/>
  <c r="AJ169" i="2"/>
  <c r="AJ170" i="2" s="1"/>
  <c r="AJ189" i="2"/>
  <c r="AJ190" i="2" s="1"/>
  <c r="AJ179" i="2"/>
  <c r="AJ180" i="2" s="1"/>
  <c r="AJ177" i="2"/>
  <c r="AJ178" i="2" s="1"/>
  <c r="AJ171" i="2"/>
  <c r="AJ172" i="2" s="1"/>
  <c r="AJ165" i="2"/>
  <c r="AJ166" i="2" s="1"/>
  <c r="AJ181" i="2"/>
  <c r="AJ182" i="2" s="1"/>
  <c r="AJ191" i="2"/>
  <c r="AJ192" i="2" s="1"/>
  <c r="AJ183" i="2"/>
  <c r="AJ184" i="2" s="1"/>
  <c r="AJ167" i="2"/>
  <c r="AJ168" i="2" s="1"/>
  <c r="AJ187" i="2"/>
  <c r="AJ188" i="2" s="1"/>
  <c r="AJ173" i="2"/>
  <c r="AJ174" i="2" s="1"/>
  <c r="AJ175" i="2"/>
  <c r="AJ176" i="2" s="1"/>
  <c r="AJ149" i="2"/>
  <c r="AJ150" i="2" s="1"/>
  <c r="AJ159" i="2"/>
  <c r="AJ160" i="2" s="1"/>
  <c r="AJ157" i="2"/>
  <c r="AJ158" i="2" s="1"/>
  <c r="AJ155" i="2"/>
  <c r="AJ156" i="2" s="1"/>
  <c r="AJ163" i="2"/>
  <c r="AJ164" i="2" s="1"/>
  <c r="AJ153" i="2"/>
  <c r="AJ154" i="2" s="1"/>
  <c r="AJ161" i="2"/>
  <c r="AJ162" i="2" s="1"/>
  <c r="AJ151" i="2"/>
  <c r="AJ152" i="2" s="1"/>
  <c r="AJ147" i="2"/>
  <c r="AJ148" i="2" s="1"/>
  <c r="AJ141" i="2"/>
  <c r="AJ142" i="2" s="1"/>
  <c r="AJ125" i="2"/>
  <c r="AJ126" i="2" s="1"/>
  <c r="AJ145" i="2"/>
  <c r="AJ146" i="2" s="1"/>
  <c r="AJ123" i="2"/>
  <c r="AJ124" i="2" s="1"/>
  <c r="AJ143" i="2"/>
  <c r="AJ144" i="2" s="1"/>
  <c r="AJ127" i="2"/>
  <c r="AJ128" i="2" s="1"/>
  <c r="AJ119" i="2"/>
  <c r="AJ120" i="2" s="1"/>
  <c r="AJ113" i="2"/>
  <c r="AJ114" i="2" s="1"/>
  <c r="AJ101" i="2"/>
  <c r="AJ102" i="2" s="1"/>
  <c r="AJ99" i="2"/>
  <c r="AJ100" i="2" s="1"/>
  <c r="AJ89" i="2"/>
  <c r="AJ90" i="2" s="1"/>
  <c r="AJ115" i="2"/>
  <c r="AJ116" i="2" s="1"/>
  <c r="AJ103" i="2"/>
  <c r="AJ104" i="2" s="1"/>
  <c r="AJ91" i="2"/>
  <c r="AJ92" i="2" s="1"/>
  <c r="AJ121" i="2"/>
  <c r="AJ122" i="2" s="1"/>
  <c r="AJ117" i="2"/>
  <c r="AJ118" i="2" s="1"/>
  <c r="AJ97" i="2"/>
  <c r="AJ98" i="2" s="1"/>
  <c r="AJ63" i="2"/>
  <c r="AJ64" i="2" s="1"/>
  <c r="AJ129" i="2"/>
  <c r="AJ130" i="2" s="1"/>
  <c r="AJ93" i="2"/>
  <c r="AJ94" i="2" s="1"/>
  <c r="AJ111" i="2"/>
  <c r="AJ112" i="2" s="1"/>
  <c r="AJ109" i="2"/>
  <c r="AJ110" i="2" s="1"/>
  <c r="AJ107" i="2"/>
  <c r="AJ108" i="2" s="1"/>
  <c r="AJ83" i="2"/>
  <c r="AJ84" i="2" s="1"/>
  <c r="AJ71" i="2"/>
  <c r="AJ72" i="2" s="1"/>
  <c r="AJ65" i="2"/>
  <c r="AJ66" i="2" s="1"/>
  <c r="AJ95" i="2"/>
  <c r="AJ96" i="2" s="1"/>
  <c r="AJ79" i="2"/>
  <c r="AJ80" i="2" s="1"/>
  <c r="AJ73" i="2"/>
  <c r="AJ74" i="2" s="1"/>
  <c r="AJ69" i="2"/>
  <c r="AJ70" i="2" s="1"/>
  <c r="AJ57" i="2"/>
  <c r="AJ58" i="2" s="1"/>
  <c r="AJ105" i="2"/>
  <c r="AJ106" i="2" s="1"/>
  <c r="AJ87" i="2"/>
  <c r="AJ88" i="2" s="1"/>
  <c r="AJ77" i="2"/>
  <c r="AJ78" i="2" s="1"/>
  <c r="AJ67" i="2"/>
  <c r="AJ68" i="2" s="1"/>
  <c r="AJ61" i="2"/>
  <c r="AJ62" i="2" s="1"/>
  <c r="AJ59" i="2"/>
  <c r="AJ60" i="2" s="1"/>
  <c r="AJ85" i="2"/>
  <c r="AJ86" i="2" s="1"/>
  <c r="AJ81" i="2"/>
  <c r="AJ82" i="2" s="1"/>
  <c r="AJ75" i="2"/>
  <c r="AJ76" i="2" s="1"/>
  <c r="AJ133" i="2"/>
  <c r="AJ134" i="2" s="1"/>
  <c r="AJ131" i="2"/>
  <c r="AJ132" i="2" s="1"/>
  <c r="AJ49" i="2"/>
  <c r="AJ50" i="2" s="1"/>
  <c r="AJ23" i="2"/>
  <c r="AJ24" i="2" s="1"/>
  <c r="AJ21" i="2"/>
  <c r="AJ13" i="2"/>
  <c r="AJ14" i="2" s="1"/>
  <c r="AJ9" i="2"/>
  <c r="AJ10" i="2" s="1"/>
  <c r="AJ51" i="2"/>
  <c r="AJ52" i="2" s="1"/>
  <c r="AJ15" i="2"/>
  <c r="AJ16" i="2" s="1"/>
  <c r="AJ135" i="2"/>
  <c r="AJ136" i="2" s="1"/>
  <c r="AJ55" i="2"/>
  <c r="AJ56" i="2" s="1"/>
  <c r="AJ53" i="2"/>
  <c r="AJ54" i="2" s="1"/>
  <c r="AJ19" i="2"/>
  <c r="AJ5" i="2"/>
  <c r="AJ6" i="2" s="1"/>
  <c r="AJ11" i="2"/>
  <c r="AJ12" i="2" s="1"/>
  <c r="AJ7" i="2"/>
  <c r="AJ8" i="2" s="1"/>
  <c r="AJ139" i="2"/>
  <c r="AJ140" i="2" s="1"/>
  <c r="AJ17" i="2"/>
  <c r="AJ18" i="2" s="1"/>
  <c r="AK9" i="3"/>
  <c r="AK3" i="3"/>
  <c r="AK4" i="3" s="1"/>
  <c r="AJ47" i="2"/>
  <c r="AJ48" i="2" s="1"/>
  <c r="AK1" i="2"/>
  <c r="AJ45" i="2"/>
  <c r="AJ46" i="2" s="1"/>
  <c r="AJ3" i="2"/>
  <c r="AJ4" i="2" s="1"/>
  <c r="AJ2" i="2"/>
  <c r="A145" i="2"/>
  <c r="B143" i="2"/>
  <c r="AK6" i="3"/>
  <c r="AK11" i="3"/>
  <c r="AK12" i="3" s="1"/>
  <c r="AK2" i="3"/>
  <c r="AK7" i="3"/>
  <c r="AK8" i="3" s="1"/>
  <c r="AL1" i="3"/>
  <c r="B69" i="2"/>
  <c r="AL9" i="3" l="1"/>
  <c r="AL13" i="3"/>
  <c r="AL14" i="3" s="1"/>
  <c r="AL5" i="3"/>
  <c r="AK137" i="2"/>
  <c r="AK138" i="2" s="1"/>
  <c r="AK241" i="2"/>
  <c r="AK242" i="2" s="1"/>
  <c r="AK233" i="2"/>
  <c r="AK234" i="2" s="1"/>
  <c r="AK243" i="2"/>
  <c r="AK244" i="2" s="1"/>
  <c r="AK229" i="2"/>
  <c r="AK230" i="2" s="1"/>
  <c r="AK225" i="2"/>
  <c r="AK226" i="2" s="1"/>
  <c r="AK235" i="2"/>
  <c r="AK236" i="2" s="1"/>
  <c r="AK231" i="2"/>
  <c r="AK232" i="2" s="1"/>
  <c r="AK223" i="2"/>
  <c r="AK224" i="2" s="1"/>
  <c r="AK211" i="2"/>
  <c r="AK212" i="2" s="1"/>
  <c r="AK209" i="2"/>
  <c r="AK210" i="2" s="1"/>
  <c r="AK207" i="2"/>
  <c r="AK208" i="2" s="1"/>
  <c r="AK205" i="2"/>
  <c r="AK206" i="2" s="1"/>
  <c r="AK239" i="2"/>
  <c r="AK240" i="2" s="1"/>
  <c r="AK227" i="2"/>
  <c r="AK228" i="2" s="1"/>
  <c r="AK219" i="2"/>
  <c r="AK220" i="2" s="1"/>
  <c r="AK217" i="2"/>
  <c r="AK218" i="2" s="1"/>
  <c r="AK237" i="2"/>
  <c r="AK238" i="2" s="1"/>
  <c r="AK215" i="2"/>
  <c r="AK216" i="2" s="1"/>
  <c r="AK213" i="2"/>
  <c r="AK214" i="2" s="1"/>
  <c r="AK201" i="2"/>
  <c r="AK202" i="2" s="1"/>
  <c r="AK199" i="2"/>
  <c r="AK200" i="2" s="1"/>
  <c r="AK221" i="2"/>
  <c r="AK222" i="2" s="1"/>
  <c r="AK203" i="2"/>
  <c r="AK204" i="2" s="1"/>
  <c r="AK197" i="2"/>
  <c r="AK198" i="2" s="1"/>
  <c r="AK193" i="2"/>
  <c r="AK194" i="2" s="1"/>
  <c r="AK185" i="2"/>
  <c r="AK186" i="2" s="1"/>
  <c r="AK173" i="2"/>
  <c r="AK174" i="2" s="1"/>
  <c r="AK195" i="2"/>
  <c r="AK196" i="2" s="1"/>
  <c r="AK191" i="2"/>
  <c r="AK192" i="2" s="1"/>
  <c r="AK179" i="2"/>
  <c r="AK180" i="2" s="1"/>
  <c r="AK167" i="2"/>
  <c r="AK168" i="2" s="1"/>
  <c r="AK187" i="2"/>
  <c r="AK188" i="2" s="1"/>
  <c r="AK175" i="2"/>
  <c r="AK176" i="2" s="1"/>
  <c r="AK169" i="2"/>
  <c r="AK170" i="2" s="1"/>
  <c r="AK189" i="2"/>
  <c r="AK190" i="2" s="1"/>
  <c r="AK177" i="2"/>
  <c r="AK178" i="2" s="1"/>
  <c r="AK171" i="2"/>
  <c r="AK172" i="2" s="1"/>
  <c r="AK165" i="2"/>
  <c r="AK166" i="2" s="1"/>
  <c r="AK181" i="2"/>
  <c r="AK182" i="2" s="1"/>
  <c r="AK183" i="2"/>
  <c r="AK184" i="2" s="1"/>
  <c r="AK149" i="2"/>
  <c r="AK150" i="2" s="1"/>
  <c r="AK163" i="2"/>
  <c r="AK164" i="2" s="1"/>
  <c r="AK161" i="2"/>
  <c r="AK162" i="2" s="1"/>
  <c r="AK151" i="2"/>
  <c r="AK152" i="2" s="1"/>
  <c r="AK153" i="2"/>
  <c r="AK154" i="2" s="1"/>
  <c r="AK157" i="2"/>
  <c r="AK158" i="2" s="1"/>
  <c r="AK155" i="2"/>
  <c r="AK156" i="2" s="1"/>
  <c r="AK159" i="2"/>
  <c r="AK160" i="2" s="1"/>
  <c r="AK141" i="2"/>
  <c r="AK142" i="2" s="1"/>
  <c r="AK125" i="2"/>
  <c r="AK126" i="2" s="1"/>
  <c r="AK119" i="2"/>
  <c r="AK120" i="2" s="1"/>
  <c r="AK117" i="2"/>
  <c r="AK118" i="2" s="1"/>
  <c r="AK143" i="2"/>
  <c r="AK144" i="2" s="1"/>
  <c r="AK121" i="2"/>
  <c r="AK122" i="2" s="1"/>
  <c r="AK145" i="2"/>
  <c r="AK146" i="2" s="1"/>
  <c r="AK123" i="2"/>
  <c r="AK124" i="2" s="1"/>
  <c r="AK109" i="2"/>
  <c r="AK110" i="2" s="1"/>
  <c r="AK97" i="2"/>
  <c r="AK98" i="2" s="1"/>
  <c r="AK147" i="2"/>
  <c r="AK148" i="2" s="1"/>
  <c r="AK127" i="2"/>
  <c r="AK128" i="2" s="1"/>
  <c r="AK115" i="2"/>
  <c r="AK116" i="2" s="1"/>
  <c r="AK113" i="2"/>
  <c r="AK114" i="2" s="1"/>
  <c r="AK101" i="2"/>
  <c r="AK102" i="2" s="1"/>
  <c r="AK99" i="2"/>
  <c r="AK100" i="2" s="1"/>
  <c r="AK89" i="2"/>
  <c r="AK90" i="2" s="1"/>
  <c r="AK103" i="2"/>
  <c r="AK104" i="2" s="1"/>
  <c r="AK111" i="2"/>
  <c r="AK112" i="2" s="1"/>
  <c r="AK107" i="2"/>
  <c r="AK108" i="2" s="1"/>
  <c r="AK105" i="2"/>
  <c r="AK106" i="2" s="1"/>
  <c r="AK95" i="2"/>
  <c r="AK96" i="2" s="1"/>
  <c r="AK93" i="2"/>
  <c r="AK94" i="2" s="1"/>
  <c r="AK87" i="2"/>
  <c r="AK88" i="2" s="1"/>
  <c r="AK83" i="2"/>
  <c r="AK84" i="2" s="1"/>
  <c r="AK81" i="2"/>
  <c r="AK82" i="2" s="1"/>
  <c r="AK75" i="2"/>
  <c r="AK76" i="2" s="1"/>
  <c r="AK85" i="2"/>
  <c r="AK86" i="2" s="1"/>
  <c r="AK133" i="2"/>
  <c r="AK134" i="2" s="1"/>
  <c r="AK131" i="2"/>
  <c r="AK132" i="2" s="1"/>
  <c r="AK63" i="2"/>
  <c r="AK64" i="2" s="1"/>
  <c r="AK71" i="2"/>
  <c r="AK72" i="2" s="1"/>
  <c r="AK65" i="2"/>
  <c r="AK66" i="2" s="1"/>
  <c r="AK79" i="2"/>
  <c r="AK80" i="2" s="1"/>
  <c r="AK73" i="2"/>
  <c r="AK74" i="2" s="1"/>
  <c r="AK69" i="2"/>
  <c r="AK70" i="2" s="1"/>
  <c r="AK57" i="2"/>
  <c r="AK58" i="2" s="1"/>
  <c r="AK91" i="2"/>
  <c r="AK92" i="2" s="1"/>
  <c r="AK135" i="2"/>
  <c r="AK136" i="2" s="1"/>
  <c r="AK77" i="2"/>
  <c r="AK78" i="2" s="1"/>
  <c r="AK67" i="2"/>
  <c r="AK68" i="2" s="1"/>
  <c r="AK61" i="2"/>
  <c r="AK62" i="2" s="1"/>
  <c r="AK59" i="2"/>
  <c r="AK60" i="2" s="1"/>
  <c r="AK17" i="2"/>
  <c r="AK18" i="2" s="1"/>
  <c r="AK49" i="2"/>
  <c r="AK50" i="2" s="1"/>
  <c r="AK23" i="2"/>
  <c r="AK24" i="2" s="1"/>
  <c r="AK21" i="2"/>
  <c r="AK9" i="2"/>
  <c r="AK10" i="2" s="1"/>
  <c r="AK51" i="2"/>
  <c r="AK52" i="2" s="1"/>
  <c r="AK15" i="2"/>
  <c r="AK16" i="2" s="1"/>
  <c r="AK55" i="2"/>
  <c r="AK56" i="2" s="1"/>
  <c r="AK53" i="2"/>
  <c r="AK54" i="2" s="1"/>
  <c r="AK19" i="2"/>
  <c r="AK5" i="2"/>
  <c r="AK6" i="2" s="1"/>
  <c r="AK11" i="2"/>
  <c r="AK12" i="2" s="1"/>
  <c r="AK13" i="2"/>
  <c r="AK14" i="2" s="1"/>
  <c r="AK7" i="2"/>
  <c r="AK8" i="2" s="1"/>
  <c r="AK129" i="2"/>
  <c r="AK130" i="2" s="1"/>
  <c r="AK139" i="2"/>
  <c r="AK140" i="2" s="1"/>
  <c r="B145" i="2"/>
  <c r="A147" i="2"/>
  <c r="AK47" i="2"/>
  <c r="AK48" i="2" s="1"/>
  <c r="AK3" i="2"/>
  <c r="AK4" i="2" s="1"/>
  <c r="AK45" i="2"/>
  <c r="AK46" i="2" s="1"/>
  <c r="AK2" i="2"/>
  <c r="AL1" i="2"/>
  <c r="AL7" i="3"/>
  <c r="AL8" i="3" s="1"/>
  <c r="AL11" i="3"/>
  <c r="AL12" i="3" s="1"/>
  <c r="AL6" i="3"/>
  <c r="AL2" i="3"/>
  <c r="AM1" i="3"/>
  <c r="B71" i="2"/>
  <c r="AM13" i="3" l="1"/>
  <c r="AM14" i="3" s="1"/>
  <c r="AM5" i="3"/>
  <c r="AL137" i="2"/>
  <c r="AL138" i="2" s="1"/>
  <c r="AL239" i="2"/>
  <c r="AL240" i="2" s="1"/>
  <c r="AL225" i="2"/>
  <c r="AL226" i="2" s="1"/>
  <c r="AL235" i="2"/>
  <c r="AL236" i="2" s="1"/>
  <c r="AL241" i="2"/>
  <c r="AL242" i="2" s="1"/>
  <c r="AL237" i="2"/>
  <c r="AL238" i="2" s="1"/>
  <c r="AL231" i="2"/>
  <c r="AL232" i="2" s="1"/>
  <c r="AL223" i="2"/>
  <c r="AL224" i="2" s="1"/>
  <c r="AL243" i="2"/>
  <c r="AL244" i="2" s="1"/>
  <c r="AL227" i="2"/>
  <c r="AL228" i="2" s="1"/>
  <c r="AL201" i="2"/>
  <c r="AL202" i="2" s="1"/>
  <c r="AL203" i="2"/>
  <c r="AL204" i="2" s="1"/>
  <c r="AL229" i="2"/>
  <c r="AL230" i="2" s="1"/>
  <c r="AL199" i="2"/>
  <c r="AL200" i="2" s="1"/>
  <c r="AL221" i="2"/>
  <c r="AL222" i="2" s="1"/>
  <c r="AL219" i="2"/>
  <c r="AL220" i="2" s="1"/>
  <c r="AL207" i="2"/>
  <c r="AL208" i="2" s="1"/>
  <c r="AL205" i="2"/>
  <c r="AL206" i="2" s="1"/>
  <c r="AL233" i="2"/>
  <c r="AL234" i="2" s="1"/>
  <c r="AL213" i="2"/>
  <c r="AL214" i="2" s="1"/>
  <c r="AL211" i="2"/>
  <c r="AL212" i="2" s="1"/>
  <c r="AL217" i="2"/>
  <c r="AL218" i="2" s="1"/>
  <c r="AL209" i="2"/>
  <c r="AL210" i="2" s="1"/>
  <c r="AL215" i="2"/>
  <c r="AL216" i="2" s="1"/>
  <c r="AL197" i="2"/>
  <c r="AL198" i="2" s="1"/>
  <c r="AL177" i="2"/>
  <c r="AL178" i="2" s="1"/>
  <c r="AL171" i="2"/>
  <c r="AL172" i="2" s="1"/>
  <c r="AL165" i="2"/>
  <c r="AL166" i="2" s="1"/>
  <c r="AL193" i="2"/>
  <c r="AL194" i="2" s="1"/>
  <c r="AL195" i="2"/>
  <c r="AL196" i="2" s="1"/>
  <c r="AL191" i="2"/>
  <c r="AL192" i="2" s="1"/>
  <c r="AL173" i="2"/>
  <c r="AL174" i="2" s="1"/>
  <c r="AL187" i="2"/>
  <c r="AL188" i="2" s="1"/>
  <c r="AL175" i="2"/>
  <c r="AL176" i="2" s="1"/>
  <c r="AL167" i="2"/>
  <c r="AL168" i="2" s="1"/>
  <c r="AL189" i="2"/>
  <c r="AL190" i="2" s="1"/>
  <c r="AL185" i="2"/>
  <c r="AL186" i="2" s="1"/>
  <c r="AL179" i="2"/>
  <c r="AL180" i="2" s="1"/>
  <c r="AL181" i="2"/>
  <c r="AL182" i="2" s="1"/>
  <c r="AL183" i="2"/>
  <c r="AL184" i="2" s="1"/>
  <c r="AL169" i="2"/>
  <c r="AL170" i="2" s="1"/>
  <c r="AL153" i="2"/>
  <c r="AL154" i="2" s="1"/>
  <c r="AL157" i="2"/>
  <c r="AL158" i="2" s="1"/>
  <c r="AL155" i="2"/>
  <c r="AL156" i="2" s="1"/>
  <c r="AL163" i="2"/>
  <c r="AL164" i="2" s="1"/>
  <c r="AL149" i="2"/>
  <c r="AL150" i="2" s="1"/>
  <c r="AL161" i="2"/>
  <c r="AL162" i="2" s="1"/>
  <c r="AL151" i="2"/>
  <c r="AL152" i="2" s="1"/>
  <c r="AL159" i="2"/>
  <c r="AL160" i="2" s="1"/>
  <c r="AL145" i="2"/>
  <c r="AL146" i="2" s="1"/>
  <c r="AL147" i="2"/>
  <c r="AL148" i="2" s="1"/>
  <c r="AL127" i="2"/>
  <c r="AL128" i="2" s="1"/>
  <c r="AL143" i="2"/>
  <c r="AL144" i="2" s="1"/>
  <c r="AL121" i="2"/>
  <c r="AL122" i="2" s="1"/>
  <c r="AL123" i="2"/>
  <c r="AL124" i="2" s="1"/>
  <c r="AL117" i="2"/>
  <c r="AL118" i="2" s="1"/>
  <c r="AL119" i="2"/>
  <c r="AL120" i="2" s="1"/>
  <c r="AL109" i="2"/>
  <c r="AL110" i="2" s="1"/>
  <c r="AL97" i="2"/>
  <c r="AL98" i="2" s="1"/>
  <c r="AL113" i="2"/>
  <c r="AL114" i="2" s="1"/>
  <c r="AL101" i="2"/>
  <c r="AL102" i="2" s="1"/>
  <c r="AL99" i="2"/>
  <c r="AL100" i="2" s="1"/>
  <c r="AL89" i="2"/>
  <c r="AL90" i="2" s="1"/>
  <c r="AL141" i="2"/>
  <c r="AL142" i="2" s="1"/>
  <c r="AL125" i="2"/>
  <c r="AL126" i="2" s="1"/>
  <c r="AL115" i="2"/>
  <c r="AL116" i="2" s="1"/>
  <c r="AL81" i="2"/>
  <c r="AL82" i="2" s="1"/>
  <c r="AL77" i="2"/>
  <c r="AL78" i="2" s="1"/>
  <c r="AL75" i="2"/>
  <c r="AL76" i="2" s="1"/>
  <c r="AL67" i="2"/>
  <c r="AL68" i="2" s="1"/>
  <c r="AL61" i="2"/>
  <c r="AL62" i="2" s="1"/>
  <c r="AL59" i="2"/>
  <c r="AL60" i="2" s="1"/>
  <c r="AL85" i="2"/>
  <c r="AL86" i="2" s="1"/>
  <c r="AL133" i="2"/>
  <c r="AL134" i="2" s="1"/>
  <c r="AL93" i="2"/>
  <c r="AL94" i="2" s="1"/>
  <c r="AL63" i="2"/>
  <c r="AL64" i="2" s="1"/>
  <c r="AL129" i="2"/>
  <c r="AL130" i="2" s="1"/>
  <c r="AL111" i="2"/>
  <c r="AL112" i="2" s="1"/>
  <c r="AL107" i="2"/>
  <c r="AL108" i="2" s="1"/>
  <c r="AL83" i="2"/>
  <c r="AL84" i="2" s="1"/>
  <c r="AL103" i="2"/>
  <c r="AL104" i="2" s="1"/>
  <c r="AL95" i="2"/>
  <c r="AL96" i="2" s="1"/>
  <c r="AL71" i="2"/>
  <c r="AL72" i="2" s="1"/>
  <c r="AL65" i="2"/>
  <c r="AL66" i="2" s="1"/>
  <c r="AL105" i="2"/>
  <c r="AL106" i="2" s="1"/>
  <c r="AL79" i="2"/>
  <c r="AL80" i="2" s="1"/>
  <c r="AL73" i="2"/>
  <c r="AL74" i="2" s="1"/>
  <c r="AL69" i="2"/>
  <c r="AL70" i="2" s="1"/>
  <c r="AL57" i="2"/>
  <c r="AL58" i="2" s="1"/>
  <c r="AL91" i="2"/>
  <c r="AL92" i="2" s="1"/>
  <c r="AL87" i="2"/>
  <c r="AL88" i="2" s="1"/>
  <c r="AL135" i="2"/>
  <c r="AL136" i="2" s="1"/>
  <c r="AL55" i="2"/>
  <c r="AL56" i="2" s="1"/>
  <c r="AL139" i="2"/>
  <c r="AL140" i="2" s="1"/>
  <c r="AL131" i="2"/>
  <c r="AL132" i="2" s="1"/>
  <c r="AL17" i="2"/>
  <c r="AL18" i="2" s="1"/>
  <c r="AL49" i="2"/>
  <c r="AL50" i="2" s="1"/>
  <c r="AL23" i="2"/>
  <c r="AL24" i="2" s="1"/>
  <c r="AL21" i="2"/>
  <c r="AL9" i="2"/>
  <c r="AL10" i="2" s="1"/>
  <c r="AL51" i="2"/>
  <c r="AL52" i="2" s="1"/>
  <c r="AL15" i="2"/>
  <c r="AL16" i="2" s="1"/>
  <c r="AL53" i="2"/>
  <c r="AL54" i="2" s="1"/>
  <c r="AL19" i="2"/>
  <c r="AL5" i="2"/>
  <c r="AL6" i="2" s="1"/>
  <c r="AL11" i="2"/>
  <c r="AL12" i="2" s="1"/>
  <c r="AL13" i="2"/>
  <c r="AL14" i="2" s="1"/>
  <c r="AL7" i="2"/>
  <c r="AL8" i="2" s="1"/>
  <c r="AM9" i="3"/>
  <c r="AM3" i="3"/>
  <c r="AM4" i="3" s="1"/>
  <c r="AL45" i="2"/>
  <c r="AL46" i="2" s="1"/>
  <c r="AL47" i="2"/>
  <c r="AL48" i="2" s="1"/>
  <c r="AL3" i="2"/>
  <c r="AL4" i="2" s="1"/>
  <c r="AM1" i="2"/>
  <c r="AL2" i="2"/>
  <c r="A149" i="2"/>
  <c r="B147" i="2"/>
  <c r="AM11" i="3"/>
  <c r="AM12" i="3" s="1"/>
  <c r="AM7" i="3"/>
  <c r="AM8" i="3" s="1"/>
  <c r="AM6" i="3"/>
  <c r="AM2" i="3"/>
  <c r="AN1" i="3"/>
  <c r="B75" i="2"/>
  <c r="B73" i="2"/>
  <c r="AN9" i="3" l="1"/>
  <c r="AN5" i="3"/>
  <c r="AN13" i="3"/>
  <c r="AN14" i="3" s="1"/>
  <c r="AM137" i="2"/>
  <c r="AM138" i="2" s="1"/>
  <c r="AM243" i="2"/>
  <c r="AM244" i="2" s="1"/>
  <c r="AM235" i="2"/>
  <c r="AM236" i="2" s="1"/>
  <c r="AM231" i="2"/>
  <c r="AM232" i="2" s="1"/>
  <c r="AM239" i="2"/>
  <c r="AM240" i="2" s="1"/>
  <c r="AM233" i="2"/>
  <c r="AM234" i="2" s="1"/>
  <c r="AM223" i="2"/>
  <c r="AM224" i="2" s="1"/>
  <c r="AM219" i="2"/>
  <c r="AM220" i="2" s="1"/>
  <c r="AM229" i="2"/>
  <c r="AM230" i="2" s="1"/>
  <c r="AM237" i="2"/>
  <c r="AM238" i="2" s="1"/>
  <c r="AM241" i="2"/>
  <c r="AM242" i="2" s="1"/>
  <c r="AM213" i="2"/>
  <c r="AM214" i="2" s="1"/>
  <c r="AM199" i="2"/>
  <c r="AM200" i="2" s="1"/>
  <c r="AM227" i="2"/>
  <c r="AM228" i="2" s="1"/>
  <c r="AM209" i="2"/>
  <c r="AM210" i="2" s="1"/>
  <c r="AM217" i="2"/>
  <c r="AM218" i="2" s="1"/>
  <c r="AM203" i="2"/>
  <c r="AM204" i="2" s="1"/>
  <c r="AM225" i="2"/>
  <c r="AM226" i="2" s="1"/>
  <c r="AM221" i="2"/>
  <c r="AM222" i="2" s="1"/>
  <c r="AM215" i="2"/>
  <c r="AM216" i="2" s="1"/>
  <c r="AM205" i="2"/>
  <c r="AM206" i="2" s="1"/>
  <c r="AM201" i="2"/>
  <c r="AM202" i="2" s="1"/>
  <c r="AM211" i="2"/>
  <c r="AM212" i="2" s="1"/>
  <c r="AM207" i="2"/>
  <c r="AM208" i="2" s="1"/>
  <c r="AM197" i="2"/>
  <c r="AM198" i="2" s="1"/>
  <c r="AM195" i="2"/>
  <c r="AM196" i="2" s="1"/>
  <c r="AM191" i="2"/>
  <c r="AM192" i="2" s="1"/>
  <c r="AM181" i="2"/>
  <c r="AM182" i="2" s="1"/>
  <c r="AM169" i="2"/>
  <c r="AM170" i="2" s="1"/>
  <c r="AM193" i="2"/>
  <c r="AM194" i="2" s="1"/>
  <c r="AM189" i="2"/>
  <c r="AM190" i="2" s="1"/>
  <c r="AM187" i="2"/>
  <c r="AM188" i="2" s="1"/>
  <c r="AM183" i="2"/>
  <c r="AM184" i="2" s="1"/>
  <c r="AM175" i="2"/>
  <c r="AM176" i="2" s="1"/>
  <c r="AM173" i="2"/>
  <c r="AM174" i="2" s="1"/>
  <c r="AM185" i="2"/>
  <c r="AM186" i="2" s="1"/>
  <c r="AM179" i="2"/>
  <c r="AM180" i="2" s="1"/>
  <c r="AM177" i="2"/>
  <c r="AM178" i="2" s="1"/>
  <c r="AM171" i="2"/>
  <c r="AM172" i="2" s="1"/>
  <c r="AM165" i="2"/>
  <c r="AM166" i="2" s="1"/>
  <c r="AM167" i="2"/>
  <c r="AM168" i="2" s="1"/>
  <c r="AM153" i="2"/>
  <c r="AM154" i="2" s="1"/>
  <c r="AM149" i="2"/>
  <c r="AM150" i="2" s="1"/>
  <c r="AM157" i="2"/>
  <c r="AM158" i="2" s="1"/>
  <c r="AM155" i="2"/>
  <c r="AM156" i="2" s="1"/>
  <c r="AM163" i="2"/>
  <c r="AM164" i="2" s="1"/>
  <c r="AM161" i="2"/>
  <c r="AM162" i="2" s="1"/>
  <c r="AM151" i="2"/>
  <c r="AM152" i="2" s="1"/>
  <c r="AM159" i="2"/>
  <c r="AM160" i="2" s="1"/>
  <c r="AM147" i="2"/>
  <c r="AM148" i="2" s="1"/>
  <c r="AM127" i="2"/>
  <c r="AM128" i="2" s="1"/>
  <c r="AM141" i="2"/>
  <c r="AM142" i="2" s="1"/>
  <c r="AM125" i="2"/>
  <c r="AM126" i="2" s="1"/>
  <c r="AM143" i="2"/>
  <c r="AM144" i="2" s="1"/>
  <c r="AM121" i="2"/>
  <c r="AM122" i="2" s="1"/>
  <c r="AM145" i="2"/>
  <c r="AM146" i="2" s="1"/>
  <c r="AM111" i="2"/>
  <c r="AM112" i="2" s="1"/>
  <c r="AM107" i="2"/>
  <c r="AM108" i="2" s="1"/>
  <c r="AM105" i="2"/>
  <c r="AM106" i="2" s="1"/>
  <c r="AM95" i="2"/>
  <c r="AM96" i="2" s="1"/>
  <c r="AM93" i="2"/>
  <c r="AM94" i="2" s="1"/>
  <c r="AM123" i="2"/>
  <c r="AM124" i="2" s="1"/>
  <c r="AM117" i="2"/>
  <c r="AM118" i="2" s="1"/>
  <c r="AM119" i="2"/>
  <c r="AM120" i="2" s="1"/>
  <c r="AM109" i="2"/>
  <c r="AM110" i="2" s="1"/>
  <c r="AM97" i="2"/>
  <c r="AM98" i="2" s="1"/>
  <c r="AM113" i="2"/>
  <c r="AM114" i="2" s="1"/>
  <c r="AM115" i="2"/>
  <c r="AM116" i="2" s="1"/>
  <c r="AM103" i="2"/>
  <c r="AM104" i="2" s="1"/>
  <c r="AM91" i="2"/>
  <c r="AM92" i="2" s="1"/>
  <c r="AM79" i="2"/>
  <c r="AM80" i="2" s="1"/>
  <c r="AM87" i="2"/>
  <c r="AM88" i="2" s="1"/>
  <c r="AM135" i="2"/>
  <c r="AM136" i="2" s="1"/>
  <c r="AM81" i="2"/>
  <c r="AM82" i="2" s="1"/>
  <c r="AM77" i="2"/>
  <c r="AM78" i="2" s="1"/>
  <c r="AM75" i="2"/>
  <c r="AM76" i="2" s="1"/>
  <c r="AM67" i="2"/>
  <c r="AM68" i="2" s="1"/>
  <c r="AM65" i="2"/>
  <c r="AM66" i="2" s="1"/>
  <c r="AM61" i="2"/>
  <c r="AM62" i="2" s="1"/>
  <c r="AM59" i="2"/>
  <c r="AM60" i="2" s="1"/>
  <c r="AM85" i="2"/>
  <c r="AM86" i="2" s="1"/>
  <c r="AM133" i="2"/>
  <c r="AM134" i="2" s="1"/>
  <c r="AM131" i="2"/>
  <c r="AM132" i="2" s="1"/>
  <c r="AM63" i="2"/>
  <c r="AM64" i="2" s="1"/>
  <c r="AM129" i="2"/>
  <c r="AM130" i="2" s="1"/>
  <c r="AM89" i="2"/>
  <c r="AM90" i="2" s="1"/>
  <c r="AM83" i="2"/>
  <c r="AM84" i="2" s="1"/>
  <c r="AM101" i="2"/>
  <c r="AM102" i="2" s="1"/>
  <c r="AM71" i="2"/>
  <c r="AM72" i="2" s="1"/>
  <c r="AM99" i="2"/>
  <c r="AM100" i="2" s="1"/>
  <c r="AM73" i="2"/>
  <c r="AM74" i="2" s="1"/>
  <c r="AM69" i="2"/>
  <c r="AM70" i="2" s="1"/>
  <c r="AM57" i="2"/>
  <c r="AM58" i="2" s="1"/>
  <c r="AM139" i="2"/>
  <c r="AM140" i="2" s="1"/>
  <c r="AM17" i="2"/>
  <c r="AM18" i="2" s="1"/>
  <c r="AM49" i="2"/>
  <c r="AM50" i="2" s="1"/>
  <c r="AM23" i="2"/>
  <c r="AM24" i="2" s="1"/>
  <c r="AM9" i="2"/>
  <c r="AM10" i="2" s="1"/>
  <c r="AM55" i="2"/>
  <c r="AM56" i="2" s="1"/>
  <c r="AM51" i="2"/>
  <c r="AM52" i="2" s="1"/>
  <c r="AM15" i="2"/>
  <c r="AM16" i="2" s="1"/>
  <c r="AM53" i="2"/>
  <c r="AM54" i="2" s="1"/>
  <c r="AM29" i="2"/>
  <c r="AM30" i="2" s="1"/>
  <c r="AM19" i="2"/>
  <c r="AM5" i="2"/>
  <c r="AM6" i="2" s="1"/>
  <c r="AM11" i="2"/>
  <c r="AM12" i="2" s="1"/>
  <c r="AM21" i="2"/>
  <c r="AM22" i="2" s="1"/>
  <c r="AM13" i="2"/>
  <c r="AM14" i="2" s="1"/>
  <c r="AM7" i="2"/>
  <c r="AM8" i="2" s="1"/>
  <c r="AM3" i="2"/>
  <c r="AM4" i="2" s="1"/>
  <c r="AM47" i="2"/>
  <c r="AM48" i="2" s="1"/>
  <c r="AM45" i="2"/>
  <c r="AM46" i="2" s="1"/>
  <c r="AM2" i="2"/>
  <c r="AN1" i="2"/>
  <c r="A151" i="2"/>
  <c r="B149" i="2"/>
  <c r="AN11" i="3"/>
  <c r="AN12" i="3" s="1"/>
  <c r="AN7" i="3"/>
  <c r="AN8" i="3" s="1"/>
  <c r="AN6" i="3"/>
  <c r="AN2" i="3"/>
  <c r="AO1" i="3"/>
  <c r="AO5" i="3" l="1"/>
  <c r="AO13" i="3"/>
  <c r="AO14" i="3" s="1"/>
  <c r="AN137" i="2"/>
  <c r="AN138" i="2" s="1"/>
  <c r="AN244" i="2"/>
  <c r="AN241" i="2"/>
  <c r="AN242" i="2" s="1"/>
  <c r="AN229" i="2"/>
  <c r="AN230" i="2" s="1"/>
  <c r="AN233" i="2"/>
  <c r="AN234" i="2" s="1"/>
  <c r="AN221" i="2"/>
  <c r="AN222" i="2" s="1"/>
  <c r="AN227" i="2"/>
  <c r="AN228" i="2" s="1"/>
  <c r="AN225" i="2"/>
  <c r="AN226" i="2" s="1"/>
  <c r="AN203" i="2"/>
  <c r="AN204" i="2" s="1"/>
  <c r="AN235" i="2"/>
  <c r="AN236" i="2" s="1"/>
  <c r="AN239" i="2"/>
  <c r="AN240" i="2" s="1"/>
  <c r="AN237" i="2"/>
  <c r="AN238" i="2" s="1"/>
  <c r="AN231" i="2"/>
  <c r="AN232" i="2" s="1"/>
  <c r="AN211" i="2"/>
  <c r="AN212" i="2" s="1"/>
  <c r="AN209" i="2"/>
  <c r="AN210" i="2" s="1"/>
  <c r="AN207" i="2"/>
  <c r="AN208" i="2" s="1"/>
  <c r="AN205" i="2"/>
  <c r="AN206" i="2" s="1"/>
  <c r="AN201" i="2"/>
  <c r="AN202" i="2" s="1"/>
  <c r="AN219" i="2"/>
  <c r="AN220" i="2" s="1"/>
  <c r="AN217" i="2"/>
  <c r="AN218" i="2" s="1"/>
  <c r="AN215" i="2"/>
  <c r="AN216" i="2" s="1"/>
  <c r="AN213" i="2"/>
  <c r="AN214" i="2" s="1"/>
  <c r="AN223" i="2"/>
  <c r="AN224" i="2" s="1"/>
  <c r="AN193" i="2"/>
  <c r="AN194" i="2" s="1"/>
  <c r="AN199" i="2"/>
  <c r="AN200" i="2" s="1"/>
  <c r="AN195" i="2"/>
  <c r="AN196" i="2" s="1"/>
  <c r="AN189" i="2"/>
  <c r="AN190" i="2" s="1"/>
  <c r="AN191" i="2"/>
  <c r="AN192" i="2" s="1"/>
  <c r="AN187" i="2"/>
  <c r="AN188" i="2" s="1"/>
  <c r="AN197" i="2"/>
  <c r="AN198" i="2" s="1"/>
  <c r="AN171" i="2"/>
  <c r="AN172" i="2" s="1"/>
  <c r="AN173" i="2"/>
  <c r="AN174" i="2" s="1"/>
  <c r="AN179" i="2"/>
  <c r="AN180" i="2" s="1"/>
  <c r="AN177" i="2"/>
  <c r="AN178" i="2" s="1"/>
  <c r="AN175" i="2"/>
  <c r="AN176" i="2" s="1"/>
  <c r="AN165" i="2"/>
  <c r="AN166" i="2" s="1"/>
  <c r="AN185" i="2"/>
  <c r="AN186" i="2" s="1"/>
  <c r="AN181" i="2"/>
  <c r="AN182" i="2" s="1"/>
  <c r="AN183" i="2"/>
  <c r="AN184" i="2" s="1"/>
  <c r="AN167" i="2"/>
  <c r="AN168" i="2" s="1"/>
  <c r="AN169" i="2"/>
  <c r="AN170" i="2" s="1"/>
  <c r="AN159" i="2"/>
  <c r="AN160" i="2" s="1"/>
  <c r="AN157" i="2"/>
  <c r="AN158" i="2" s="1"/>
  <c r="AN155" i="2"/>
  <c r="AN156" i="2" s="1"/>
  <c r="AN153" i="2"/>
  <c r="AN154" i="2" s="1"/>
  <c r="AN149" i="2"/>
  <c r="AN150" i="2" s="1"/>
  <c r="AN163" i="2"/>
  <c r="AN164" i="2" s="1"/>
  <c r="AN161" i="2"/>
  <c r="AN162" i="2" s="1"/>
  <c r="AN151" i="2"/>
  <c r="AN152" i="2" s="1"/>
  <c r="AN143" i="2"/>
  <c r="AN144" i="2" s="1"/>
  <c r="AN145" i="2"/>
  <c r="AN146" i="2" s="1"/>
  <c r="AN123" i="2"/>
  <c r="AN124" i="2" s="1"/>
  <c r="AN125" i="2"/>
  <c r="AN126" i="2" s="1"/>
  <c r="AN121" i="2"/>
  <c r="AN122" i="2" s="1"/>
  <c r="AN111" i="2"/>
  <c r="AN112" i="2" s="1"/>
  <c r="AN107" i="2"/>
  <c r="AN108" i="2" s="1"/>
  <c r="AN105" i="2"/>
  <c r="AN106" i="2" s="1"/>
  <c r="AN95" i="2"/>
  <c r="AN96" i="2" s="1"/>
  <c r="AN93" i="2"/>
  <c r="AN94" i="2" s="1"/>
  <c r="AN87" i="2"/>
  <c r="AN88" i="2" s="1"/>
  <c r="AN147" i="2"/>
  <c r="AN148" i="2" s="1"/>
  <c r="AN127" i="2"/>
  <c r="AN128" i="2" s="1"/>
  <c r="AN117" i="2"/>
  <c r="AN118" i="2" s="1"/>
  <c r="AN119" i="2"/>
  <c r="AN120" i="2" s="1"/>
  <c r="AN109" i="2"/>
  <c r="AN110" i="2" s="1"/>
  <c r="AN97" i="2"/>
  <c r="AN98" i="2" s="1"/>
  <c r="AN91" i="2"/>
  <c r="AN92" i="2" s="1"/>
  <c r="AN73" i="2"/>
  <c r="AN74" i="2" s="1"/>
  <c r="AN69" i="2"/>
  <c r="AN70" i="2" s="1"/>
  <c r="AN57" i="2"/>
  <c r="AN58" i="2" s="1"/>
  <c r="AN115" i="2"/>
  <c r="AN116" i="2" s="1"/>
  <c r="AN113" i="2"/>
  <c r="AN114" i="2" s="1"/>
  <c r="AN81" i="2"/>
  <c r="AN82" i="2" s="1"/>
  <c r="AN77" i="2"/>
  <c r="AN78" i="2" s="1"/>
  <c r="AN75" i="2"/>
  <c r="AN76" i="2" s="1"/>
  <c r="AN67" i="2"/>
  <c r="AN68" i="2" s="1"/>
  <c r="AN61" i="2"/>
  <c r="AN62" i="2" s="1"/>
  <c r="AN59" i="2"/>
  <c r="AN60" i="2" s="1"/>
  <c r="AN85" i="2"/>
  <c r="AN86" i="2" s="1"/>
  <c r="AN133" i="2"/>
  <c r="AN134" i="2" s="1"/>
  <c r="AN131" i="2"/>
  <c r="AN132" i="2" s="1"/>
  <c r="AN141" i="2"/>
  <c r="AN142" i="2" s="1"/>
  <c r="AN63" i="2"/>
  <c r="AN64" i="2" s="1"/>
  <c r="AN103" i="2"/>
  <c r="AN104" i="2" s="1"/>
  <c r="AN89" i="2"/>
  <c r="AN90" i="2" s="1"/>
  <c r="AN83" i="2"/>
  <c r="AN84" i="2" s="1"/>
  <c r="AN101" i="2"/>
  <c r="AN102" i="2" s="1"/>
  <c r="AN71" i="2"/>
  <c r="AN72" i="2" s="1"/>
  <c r="AN65" i="2"/>
  <c r="AN66" i="2" s="1"/>
  <c r="AN99" i="2"/>
  <c r="AN100" i="2" s="1"/>
  <c r="AN79" i="2"/>
  <c r="AN80" i="2" s="1"/>
  <c r="AN13" i="2"/>
  <c r="AN14" i="2" s="1"/>
  <c r="AN7" i="2"/>
  <c r="AN8" i="2" s="1"/>
  <c r="AN139" i="2"/>
  <c r="AN140" i="2" s="1"/>
  <c r="AN135" i="2"/>
  <c r="AN136" i="2" s="1"/>
  <c r="AN17" i="2"/>
  <c r="AN18" i="2" s="1"/>
  <c r="AN49" i="2"/>
  <c r="AN50" i="2" s="1"/>
  <c r="AN23" i="2"/>
  <c r="AN24" i="2" s="1"/>
  <c r="AN21" i="2"/>
  <c r="AN22" i="2" s="1"/>
  <c r="AN9" i="2"/>
  <c r="AN10" i="2" s="1"/>
  <c r="AN55" i="2"/>
  <c r="AN56" i="2" s="1"/>
  <c r="AN51" i="2"/>
  <c r="AN52" i="2" s="1"/>
  <c r="AN15" i="2"/>
  <c r="AN16" i="2" s="1"/>
  <c r="AN53" i="2"/>
  <c r="AN54" i="2" s="1"/>
  <c r="AN19" i="2"/>
  <c r="AN5" i="2"/>
  <c r="AN6" i="2" s="1"/>
  <c r="AN129" i="2"/>
  <c r="AN130" i="2" s="1"/>
  <c r="AN29" i="2"/>
  <c r="AN30" i="2" s="1"/>
  <c r="AN11" i="2"/>
  <c r="AN12" i="2" s="1"/>
  <c r="AO9" i="3"/>
  <c r="AO3" i="3"/>
  <c r="AO4" i="3" s="1"/>
  <c r="A153" i="2"/>
  <c r="B151" i="2"/>
  <c r="AN47" i="2"/>
  <c r="AN48" i="2" s="1"/>
  <c r="AN3" i="2"/>
  <c r="AN4" i="2" s="1"/>
  <c r="AN45" i="2"/>
  <c r="AN46" i="2" s="1"/>
  <c r="AN2" i="2"/>
  <c r="AO1" i="2"/>
  <c r="AO6" i="3"/>
  <c r="AO2" i="3"/>
  <c r="AO7" i="3"/>
  <c r="AO8" i="3" s="1"/>
  <c r="AO11" i="3"/>
  <c r="AO12" i="3" s="1"/>
  <c r="AP1" i="3"/>
  <c r="AP9" i="3" l="1"/>
  <c r="AP13" i="3"/>
  <c r="AP14" i="3" s="1"/>
  <c r="AP5" i="3"/>
  <c r="AO137" i="2"/>
  <c r="AO138" i="2" s="1"/>
  <c r="AO244" i="2"/>
  <c r="AO237" i="2"/>
  <c r="AO238" i="2" s="1"/>
  <c r="AO239" i="2"/>
  <c r="AO240" i="2" s="1"/>
  <c r="AO229" i="2"/>
  <c r="AO230" i="2" s="1"/>
  <c r="AO233" i="2"/>
  <c r="AO234" i="2" s="1"/>
  <c r="AO221" i="2"/>
  <c r="AO222" i="2" s="1"/>
  <c r="AO225" i="2"/>
  <c r="AO226" i="2" s="1"/>
  <c r="AO215" i="2"/>
  <c r="AO216" i="2" s="1"/>
  <c r="AO235" i="2"/>
  <c r="AO236" i="2" s="1"/>
  <c r="AO241" i="2"/>
  <c r="AO242" i="2" s="1"/>
  <c r="AO231" i="2"/>
  <c r="AO232" i="2" s="1"/>
  <c r="AO223" i="2"/>
  <c r="AO224" i="2" s="1"/>
  <c r="AO227" i="2"/>
  <c r="AO228" i="2" s="1"/>
  <c r="AO217" i="2"/>
  <c r="AO218" i="2" s="1"/>
  <c r="AO209" i="2"/>
  <c r="AO210" i="2" s="1"/>
  <c r="AO219" i="2"/>
  <c r="AO220" i="2" s="1"/>
  <c r="AO207" i="2"/>
  <c r="AO208" i="2" s="1"/>
  <c r="AO199" i="2"/>
  <c r="AO200" i="2" s="1"/>
  <c r="AO205" i="2"/>
  <c r="AO206" i="2" s="1"/>
  <c r="AO213" i="2"/>
  <c r="AO214" i="2" s="1"/>
  <c r="AO211" i="2"/>
  <c r="AO212" i="2" s="1"/>
  <c r="AO201" i="2"/>
  <c r="AO202" i="2" s="1"/>
  <c r="AO203" i="2"/>
  <c r="AO204" i="2" s="1"/>
  <c r="AO195" i="2"/>
  <c r="AO196" i="2" s="1"/>
  <c r="AO189" i="2"/>
  <c r="AO190" i="2" s="1"/>
  <c r="AO187" i="2"/>
  <c r="AO188" i="2" s="1"/>
  <c r="AO191" i="2"/>
  <c r="AO192" i="2" s="1"/>
  <c r="AO179" i="2"/>
  <c r="AO180" i="2" s="1"/>
  <c r="AO167" i="2"/>
  <c r="AO168" i="2" s="1"/>
  <c r="AO197" i="2"/>
  <c r="AO198" i="2" s="1"/>
  <c r="AO193" i="2"/>
  <c r="AO194" i="2" s="1"/>
  <c r="AO185" i="2"/>
  <c r="AO186" i="2" s="1"/>
  <c r="AO173" i="2"/>
  <c r="AO174" i="2" s="1"/>
  <c r="AO175" i="2"/>
  <c r="AO176" i="2" s="1"/>
  <c r="AO177" i="2"/>
  <c r="AO178" i="2" s="1"/>
  <c r="AO171" i="2"/>
  <c r="AO172" i="2" s="1"/>
  <c r="AO165" i="2"/>
  <c r="AO166" i="2" s="1"/>
  <c r="AO181" i="2"/>
  <c r="AO182" i="2" s="1"/>
  <c r="AO183" i="2"/>
  <c r="AO184" i="2" s="1"/>
  <c r="AO169" i="2"/>
  <c r="AO170" i="2" s="1"/>
  <c r="AO159" i="2"/>
  <c r="AO160" i="2" s="1"/>
  <c r="AO157" i="2"/>
  <c r="AO158" i="2" s="1"/>
  <c r="AO155" i="2"/>
  <c r="AO156" i="2" s="1"/>
  <c r="AO153" i="2"/>
  <c r="AO154" i="2" s="1"/>
  <c r="AO163" i="2"/>
  <c r="AO164" i="2" s="1"/>
  <c r="AO161" i="2"/>
  <c r="AO162" i="2" s="1"/>
  <c r="AO151" i="2"/>
  <c r="AO152" i="2" s="1"/>
  <c r="AO149" i="2"/>
  <c r="AO150" i="2" s="1"/>
  <c r="AO145" i="2"/>
  <c r="AO146" i="2" s="1"/>
  <c r="AO123" i="2"/>
  <c r="AO124" i="2" s="1"/>
  <c r="AO147" i="2"/>
  <c r="AO148" i="2" s="1"/>
  <c r="AO127" i="2"/>
  <c r="AO128" i="2" s="1"/>
  <c r="AO141" i="2"/>
  <c r="AO142" i="2" s="1"/>
  <c r="AO125" i="2"/>
  <c r="AO126" i="2" s="1"/>
  <c r="AO119" i="2"/>
  <c r="AO120" i="2" s="1"/>
  <c r="AO115" i="2"/>
  <c r="AO116" i="2" s="1"/>
  <c r="AO103" i="2"/>
  <c r="AO104" i="2" s="1"/>
  <c r="AO91" i="2"/>
  <c r="AO92" i="2" s="1"/>
  <c r="AO121" i="2"/>
  <c r="AO122" i="2" s="1"/>
  <c r="AO143" i="2"/>
  <c r="AO144" i="2" s="1"/>
  <c r="AO111" i="2"/>
  <c r="AO112" i="2" s="1"/>
  <c r="AO107" i="2"/>
  <c r="AO108" i="2" s="1"/>
  <c r="AO105" i="2"/>
  <c r="AO106" i="2" s="1"/>
  <c r="AO95" i="2"/>
  <c r="AO96" i="2" s="1"/>
  <c r="AO93" i="2"/>
  <c r="AO94" i="2" s="1"/>
  <c r="AO117" i="2"/>
  <c r="AO118" i="2" s="1"/>
  <c r="AO113" i="2"/>
  <c r="AO114" i="2" s="1"/>
  <c r="AO109" i="2"/>
  <c r="AO110" i="2" s="1"/>
  <c r="AO101" i="2"/>
  <c r="AO102" i="2" s="1"/>
  <c r="AO99" i="2"/>
  <c r="AO100" i="2" s="1"/>
  <c r="AO89" i="2"/>
  <c r="AO90" i="2" s="1"/>
  <c r="AO77" i="2"/>
  <c r="AO78" i="2" s="1"/>
  <c r="AO79" i="2"/>
  <c r="AO80" i="2" s="1"/>
  <c r="AO97" i="2"/>
  <c r="AO98" i="2" s="1"/>
  <c r="AO87" i="2"/>
  <c r="AO88" i="2" s="1"/>
  <c r="AO73" i="2"/>
  <c r="AO74" i="2" s="1"/>
  <c r="AO69" i="2"/>
  <c r="AO70" i="2" s="1"/>
  <c r="AO57" i="2"/>
  <c r="AO58" i="2" s="1"/>
  <c r="AO135" i="2"/>
  <c r="AO136" i="2" s="1"/>
  <c r="AO81" i="2"/>
  <c r="AO82" i="2" s="1"/>
  <c r="AO75" i="2"/>
  <c r="AO76" i="2" s="1"/>
  <c r="AO67" i="2"/>
  <c r="AO68" i="2" s="1"/>
  <c r="AO61" i="2"/>
  <c r="AO62" i="2" s="1"/>
  <c r="AO59" i="2"/>
  <c r="AO60" i="2" s="1"/>
  <c r="AO85" i="2"/>
  <c r="AO86" i="2" s="1"/>
  <c r="AO63" i="2"/>
  <c r="AO64" i="2" s="1"/>
  <c r="AO83" i="2"/>
  <c r="AO84" i="2" s="1"/>
  <c r="AO71" i="2"/>
  <c r="AO72" i="2" s="1"/>
  <c r="AO65" i="2"/>
  <c r="AO66" i="2" s="1"/>
  <c r="AO129" i="2"/>
  <c r="AO130" i="2" s="1"/>
  <c r="AO29" i="2"/>
  <c r="AO30" i="2" s="1"/>
  <c r="AO11" i="2"/>
  <c r="AO12" i="2" s="1"/>
  <c r="AO133" i="2"/>
  <c r="AO134" i="2" s="1"/>
  <c r="AO13" i="2"/>
  <c r="AO14" i="2" s="1"/>
  <c r="AO7" i="2"/>
  <c r="AO8" i="2" s="1"/>
  <c r="AO131" i="2"/>
  <c r="AO132" i="2" s="1"/>
  <c r="AO139" i="2"/>
  <c r="AO140" i="2" s="1"/>
  <c r="AO17" i="2"/>
  <c r="AO18" i="2" s="1"/>
  <c r="AO49" i="2"/>
  <c r="AO50" i="2" s="1"/>
  <c r="AO23" i="2"/>
  <c r="AO24" i="2" s="1"/>
  <c r="AO21" i="2"/>
  <c r="AO22" i="2" s="1"/>
  <c r="AO9" i="2"/>
  <c r="AO10" i="2" s="1"/>
  <c r="AO55" i="2"/>
  <c r="AO56" i="2" s="1"/>
  <c r="AO51" i="2"/>
  <c r="AO52" i="2" s="1"/>
  <c r="AO15" i="2"/>
  <c r="AO16" i="2" s="1"/>
  <c r="AO53" i="2"/>
  <c r="AO54" i="2" s="1"/>
  <c r="AO19" i="2"/>
  <c r="AO5" i="2"/>
  <c r="AO6" i="2" s="1"/>
  <c r="AO3" i="2"/>
  <c r="AO4" i="2" s="1"/>
  <c r="AO47" i="2"/>
  <c r="AO48" i="2" s="1"/>
  <c r="AO45" i="2"/>
  <c r="AO46" i="2" s="1"/>
  <c r="AO2" i="2"/>
  <c r="AP1" i="2"/>
  <c r="A155" i="2"/>
  <c r="B153" i="2"/>
  <c r="AP11" i="3"/>
  <c r="AP12" i="3" s="1"/>
  <c r="AP7" i="3"/>
  <c r="AP8" i="3" s="1"/>
  <c r="AP2" i="3"/>
  <c r="AP6" i="3"/>
  <c r="AQ1" i="3"/>
  <c r="AQ13" i="3" l="1"/>
  <c r="AQ14" i="3" s="1"/>
  <c r="AQ5" i="3"/>
  <c r="AP137" i="2"/>
  <c r="AP138" i="2" s="1"/>
  <c r="AP235" i="2"/>
  <c r="AP236" i="2" s="1"/>
  <c r="AP241" i="2"/>
  <c r="AP242" i="2" s="1"/>
  <c r="AP231" i="2"/>
  <c r="AP232" i="2" s="1"/>
  <c r="AP227" i="2"/>
  <c r="AP228" i="2" s="1"/>
  <c r="AP244" i="2"/>
  <c r="AP233" i="2"/>
  <c r="AP234" i="2" s="1"/>
  <c r="AP229" i="2"/>
  <c r="AP230" i="2" s="1"/>
  <c r="AP221" i="2"/>
  <c r="AP222" i="2" s="1"/>
  <c r="AP217" i="2"/>
  <c r="AP218" i="2" s="1"/>
  <c r="AP225" i="2"/>
  <c r="AP226" i="2" s="1"/>
  <c r="AP215" i="2"/>
  <c r="AP216" i="2" s="1"/>
  <c r="AP239" i="2"/>
  <c r="AP240" i="2" s="1"/>
  <c r="AP237" i="2"/>
  <c r="AP238" i="2" s="1"/>
  <c r="AP219" i="2"/>
  <c r="AP220" i="2" s="1"/>
  <c r="AP201" i="2"/>
  <c r="AP202" i="2" s="1"/>
  <c r="AP213" i="2"/>
  <c r="AP214" i="2" s="1"/>
  <c r="AP211" i="2"/>
  <c r="AP212" i="2" s="1"/>
  <c r="AP207" i="2"/>
  <c r="AP208" i="2" s="1"/>
  <c r="AP205" i="2"/>
  <c r="AP206" i="2" s="1"/>
  <c r="AP223" i="2"/>
  <c r="AP224" i="2" s="1"/>
  <c r="AP203" i="2"/>
  <c r="AP204" i="2" s="1"/>
  <c r="AP199" i="2"/>
  <c r="AP200" i="2" s="1"/>
  <c r="AP209" i="2"/>
  <c r="AP210" i="2" s="1"/>
  <c r="AP191" i="2"/>
  <c r="AP192" i="2" s="1"/>
  <c r="AP195" i="2"/>
  <c r="AP196" i="2" s="1"/>
  <c r="AP189" i="2"/>
  <c r="AP190" i="2" s="1"/>
  <c r="AP187" i="2"/>
  <c r="AP188" i="2" s="1"/>
  <c r="AP197" i="2"/>
  <c r="AP198" i="2" s="1"/>
  <c r="AP193" i="2"/>
  <c r="AP194" i="2" s="1"/>
  <c r="AP177" i="2"/>
  <c r="AP178" i="2" s="1"/>
  <c r="AP171" i="2"/>
  <c r="AP172" i="2" s="1"/>
  <c r="AP165" i="2"/>
  <c r="AP166" i="2" s="1"/>
  <c r="AP181" i="2"/>
  <c r="AP182" i="2" s="1"/>
  <c r="AP183" i="2"/>
  <c r="AP184" i="2" s="1"/>
  <c r="AP169" i="2"/>
  <c r="AP170" i="2" s="1"/>
  <c r="AP175" i="2"/>
  <c r="AP176" i="2" s="1"/>
  <c r="AP173" i="2"/>
  <c r="AP174" i="2" s="1"/>
  <c r="AP185" i="2"/>
  <c r="AP186" i="2" s="1"/>
  <c r="AP179" i="2"/>
  <c r="AP180" i="2" s="1"/>
  <c r="AP167" i="2"/>
  <c r="AP168" i="2" s="1"/>
  <c r="AP163" i="2"/>
  <c r="AP164" i="2" s="1"/>
  <c r="AP161" i="2"/>
  <c r="AP162" i="2" s="1"/>
  <c r="AP151" i="2"/>
  <c r="AP152" i="2" s="1"/>
  <c r="AP159" i="2"/>
  <c r="AP160" i="2" s="1"/>
  <c r="AP157" i="2"/>
  <c r="AP158" i="2" s="1"/>
  <c r="AP155" i="2"/>
  <c r="AP156" i="2" s="1"/>
  <c r="AP153" i="2"/>
  <c r="AP154" i="2" s="1"/>
  <c r="AP149" i="2"/>
  <c r="AP150" i="2" s="1"/>
  <c r="AP141" i="2"/>
  <c r="AP142" i="2" s="1"/>
  <c r="AP143" i="2"/>
  <c r="AP144" i="2" s="1"/>
  <c r="AP121" i="2"/>
  <c r="AP122" i="2" s="1"/>
  <c r="AP125" i="2"/>
  <c r="AP126" i="2" s="1"/>
  <c r="AP145" i="2"/>
  <c r="AP146" i="2" s="1"/>
  <c r="AP115" i="2"/>
  <c r="AP116" i="2" s="1"/>
  <c r="AP103" i="2"/>
  <c r="AP104" i="2" s="1"/>
  <c r="AP91" i="2"/>
  <c r="AP92" i="2" s="1"/>
  <c r="AP123" i="2"/>
  <c r="AP124" i="2" s="1"/>
  <c r="AP147" i="2"/>
  <c r="AP148" i="2" s="1"/>
  <c r="AP127" i="2"/>
  <c r="AP128" i="2" s="1"/>
  <c r="AP111" i="2"/>
  <c r="AP112" i="2" s="1"/>
  <c r="AP107" i="2"/>
  <c r="AP108" i="2" s="1"/>
  <c r="AP105" i="2"/>
  <c r="AP106" i="2" s="1"/>
  <c r="AP95" i="2"/>
  <c r="AP96" i="2" s="1"/>
  <c r="AP93" i="2"/>
  <c r="AP94" i="2" s="1"/>
  <c r="AP119" i="2"/>
  <c r="AP120" i="2" s="1"/>
  <c r="AP117" i="2"/>
  <c r="AP118" i="2" s="1"/>
  <c r="AP99" i="2"/>
  <c r="AP100" i="2" s="1"/>
  <c r="AP71" i="2"/>
  <c r="AP72" i="2" s="1"/>
  <c r="AP65" i="2"/>
  <c r="AP66" i="2" s="1"/>
  <c r="AP79" i="2"/>
  <c r="AP80" i="2" s="1"/>
  <c r="AP113" i="2"/>
  <c r="AP114" i="2" s="1"/>
  <c r="AP97" i="2"/>
  <c r="AP98" i="2" s="1"/>
  <c r="AP87" i="2"/>
  <c r="AP88" i="2" s="1"/>
  <c r="AP73" i="2"/>
  <c r="AP74" i="2" s="1"/>
  <c r="AP69" i="2"/>
  <c r="AP70" i="2" s="1"/>
  <c r="AP57" i="2"/>
  <c r="AP58" i="2" s="1"/>
  <c r="AP109" i="2"/>
  <c r="AP110" i="2" s="1"/>
  <c r="AP77" i="2"/>
  <c r="AP78" i="2" s="1"/>
  <c r="AP135" i="2"/>
  <c r="AP136" i="2" s="1"/>
  <c r="AP81" i="2"/>
  <c r="AP82" i="2" s="1"/>
  <c r="AP75" i="2"/>
  <c r="AP76" i="2" s="1"/>
  <c r="AP67" i="2"/>
  <c r="AP68" i="2" s="1"/>
  <c r="AP61" i="2"/>
  <c r="AP62" i="2" s="1"/>
  <c r="AP59" i="2"/>
  <c r="AP60" i="2" s="1"/>
  <c r="AP85" i="2"/>
  <c r="AP86" i="2" s="1"/>
  <c r="AP89" i="2"/>
  <c r="AP90" i="2" s="1"/>
  <c r="AP63" i="2"/>
  <c r="AP64" i="2" s="1"/>
  <c r="AP129" i="2"/>
  <c r="AP130" i="2" s="1"/>
  <c r="AP101" i="2"/>
  <c r="AP102" i="2" s="1"/>
  <c r="AP83" i="2"/>
  <c r="AP84" i="2" s="1"/>
  <c r="AP53" i="2"/>
  <c r="AP54" i="2" s="1"/>
  <c r="AP19" i="2"/>
  <c r="AP5" i="2"/>
  <c r="AP6" i="2" s="1"/>
  <c r="AP29" i="2"/>
  <c r="AP30" i="2" s="1"/>
  <c r="AP11" i="2"/>
  <c r="AP12" i="2" s="1"/>
  <c r="AP133" i="2"/>
  <c r="AP134" i="2" s="1"/>
  <c r="AP13" i="2"/>
  <c r="AP14" i="2" s="1"/>
  <c r="AP7" i="2"/>
  <c r="AP8" i="2" s="1"/>
  <c r="AP139" i="2"/>
  <c r="AP140" i="2" s="1"/>
  <c r="AP131" i="2"/>
  <c r="AP132" i="2" s="1"/>
  <c r="AP17" i="2"/>
  <c r="AP18" i="2" s="1"/>
  <c r="AP49" i="2"/>
  <c r="AP50" i="2" s="1"/>
  <c r="AP23" i="2"/>
  <c r="AP24" i="2" s="1"/>
  <c r="AP21" i="2"/>
  <c r="AP22" i="2" s="1"/>
  <c r="AP9" i="2"/>
  <c r="AP10" i="2" s="1"/>
  <c r="AP55" i="2"/>
  <c r="AP56" i="2" s="1"/>
  <c r="AP51" i="2"/>
  <c r="AP52" i="2" s="1"/>
  <c r="AP15" i="2"/>
  <c r="AP16" i="2" s="1"/>
  <c r="AQ3" i="3"/>
  <c r="AQ4" i="3" s="1"/>
  <c r="AQ9" i="3"/>
  <c r="AP47" i="2"/>
  <c r="AP48" i="2" s="1"/>
  <c r="AP3" i="2"/>
  <c r="AP4" i="2" s="1"/>
  <c r="AP45" i="2"/>
  <c r="AP46" i="2" s="1"/>
  <c r="AQ1" i="2"/>
  <c r="AP2" i="2"/>
  <c r="A157" i="2"/>
  <c r="B155" i="2"/>
  <c r="AQ2" i="3"/>
  <c r="AQ6" i="3"/>
  <c r="AR1" i="3"/>
  <c r="AR9" i="3" l="1"/>
  <c r="AR5" i="3"/>
  <c r="AR13" i="3"/>
  <c r="AR14" i="3" s="1"/>
  <c r="AQ137" i="2"/>
  <c r="AQ138" i="2" s="1"/>
  <c r="AQ239" i="2"/>
  <c r="AQ240" i="2" s="1"/>
  <c r="AQ244" i="2"/>
  <c r="AQ227" i="2"/>
  <c r="AQ228" i="2" s="1"/>
  <c r="AQ241" i="2"/>
  <c r="AQ242" i="2" s="1"/>
  <c r="AQ229" i="2"/>
  <c r="AQ230" i="2" s="1"/>
  <c r="AQ235" i="2"/>
  <c r="AQ236" i="2" s="1"/>
  <c r="AQ223" i="2"/>
  <c r="AQ224" i="2" s="1"/>
  <c r="AQ231" i="2"/>
  <c r="AQ232" i="2" s="1"/>
  <c r="AQ219" i="2"/>
  <c r="AQ220" i="2" s="1"/>
  <c r="AQ201" i="2"/>
  <c r="AQ202" i="2" s="1"/>
  <c r="AQ233" i="2"/>
  <c r="AQ234" i="2" s="1"/>
  <c r="AQ221" i="2"/>
  <c r="AQ222" i="2" s="1"/>
  <c r="AQ217" i="2"/>
  <c r="AQ218" i="2" s="1"/>
  <c r="AQ225" i="2"/>
  <c r="AQ226" i="2" s="1"/>
  <c r="AQ203" i="2"/>
  <c r="AQ204" i="2" s="1"/>
  <c r="AQ237" i="2"/>
  <c r="AQ238" i="2" s="1"/>
  <c r="AQ199" i="2"/>
  <c r="AQ200" i="2" s="1"/>
  <c r="AQ215" i="2"/>
  <c r="AQ216" i="2" s="1"/>
  <c r="AQ211" i="2"/>
  <c r="AQ212" i="2" s="1"/>
  <c r="AQ209" i="2"/>
  <c r="AQ210" i="2" s="1"/>
  <c r="AQ207" i="2"/>
  <c r="AQ208" i="2" s="1"/>
  <c r="AQ205" i="2"/>
  <c r="AQ206" i="2" s="1"/>
  <c r="AQ213" i="2"/>
  <c r="AQ214" i="2" s="1"/>
  <c r="AQ195" i="2"/>
  <c r="AQ196" i="2" s="1"/>
  <c r="AQ197" i="2"/>
  <c r="AQ198" i="2" s="1"/>
  <c r="AQ193" i="2"/>
  <c r="AQ194" i="2" s="1"/>
  <c r="AQ191" i="2"/>
  <c r="AQ192" i="2" s="1"/>
  <c r="AQ189" i="2"/>
  <c r="AQ190" i="2" s="1"/>
  <c r="AQ187" i="2"/>
  <c r="AQ188" i="2" s="1"/>
  <c r="AQ183" i="2"/>
  <c r="AQ184" i="2" s="1"/>
  <c r="AQ175" i="2"/>
  <c r="AQ176" i="2" s="1"/>
  <c r="AQ181" i="2"/>
  <c r="AQ182" i="2" s="1"/>
  <c r="AQ169" i="2"/>
  <c r="AQ170" i="2" s="1"/>
  <c r="AQ167" i="2"/>
  <c r="AQ168" i="2" s="1"/>
  <c r="AQ173" i="2"/>
  <c r="AQ174" i="2" s="1"/>
  <c r="AQ185" i="2"/>
  <c r="AQ186" i="2" s="1"/>
  <c r="AQ179" i="2"/>
  <c r="AQ180" i="2" s="1"/>
  <c r="AQ177" i="2"/>
  <c r="AQ178" i="2" s="1"/>
  <c r="AQ171" i="2"/>
  <c r="AQ172" i="2" s="1"/>
  <c r="AQ165" i="2"/>
  <c r="AQ166" i="2" s="1"/>
  <c r="AQ163" i="2"/>
  <c r="AQ164" i="2" s="1"/>
  <c r="AQ161" i="2"/>
  <c r="AQ162" i="2" s="1"/>
  <c r="AQ151" i="2"/>
  <c r="AQ152" i="2" s="1"/>
  <c r="AQ149" i="2"/>
  <c r="AQ150" i="2" s="1"/>
  <c r="AQ159" i="2"/>
  <c r="AQ160" i="2" s="1"/>
  <c r="AQ157" i="2"/>
  <c r="AQ158" i="2" s="1"/>
  <c r="AQ155" i="2"/>
  <c r="AQ156" i="2" s="1"/>
  <c r="AQ153" i="2"/>
  <c r="AQ154" i="2" s="1"/>
  <c r="AQ143" i="2"/>
  <c r="AQ144" i="2" s="1"/>
  <c r="AQ121" i="2"/>
  <c r="AQ122" i="2" s="1"/>
  <c r="AQ145" i="2"/>
  <c r="AQ146" i="2" s="1"/>
  <c r="AQ123" i="2"/>
  <c r="AQ124" i="2" s="1"/>
  <c r="AQ147" i="2"/>
  <c r="AQ148" i="2" s="1"/>
  <c r="AQ127" i="2"/>
  <c r="AQ128" i="2" s="1"/>
  <c r="AQ113" i="2"/>
  <c r="AQ114" i="2" s="1"/>
  <c r="AQ101" i="2"/>
  <c r="AQ102" i="2" s="1"/>
  <c r="AQ99" i="2"/>
  <c r="AQ100" i="2" s="1"/>
  <c r="AQ125" i="2"/>
  <c r="AQ126" i="2" s="1"/>
  <c r="AQ115" i="2"/>
  <c r="AQ116" i="2" s="1"/>
  <c r="AQ103" i="2"/>
  <c r="AQ104" i="2" s="1"/>
  <c r="AQ91" i="2"/>
  <c r="AQ92" i="2" s="1"/>
  <c r="AQ111" i="2"/>
  <c r="AQ112" i="2" s="1"/>
  <c r="AQ107" i="2"/>
  <c r="AQ108" i="2" s="1"/>
  <c r="AQ105" i="2"/>
  <c r="AQ106" i="2" s="1"/>
  <c r="AQ141" i="2"/>
  <c r="AQ142" i="2" s="1"/>
  <c r="AQ109" i="2"/>
  <c r="AQ110" i="2" s="1"/>
  <c r="AQ97" i="2"/>
  <c r="AQ98" i="2" s="1"/>
  <c r="AQ85" i="2"/>
  <c r="AQ86" i="2" s="1"/>
  <c r="AQ83" i="2"/>
  <c r="AQ84" i="2" s="1"/>
  <c r="AQ117" i="2"/>
  <c r="AQ118" i="2" s="1"/>
  <c r="AQ71" i="2"/>
  <c r="AQ72" i="2" s="1"/>
  <c r="AQ65" i="2"/>
  <c r="AQ66" i="2" s="1"/>
  <c r="AQ79" i="2"/>
  <c r="AQ80" i="2" s="1"/>
  <c r="AQ93" i="2"/>
  <c r="AQ94" i="2" s="1"/>
  <c r="AQ87" i="2"/>
  <c r="AQ88" i="2" s="1"/>
  <c r="AQ73" i="2"/>
  <c r="AQ74" i="2" s="1"/>
  <c r="AQ69" i="2"/>
  <c r="AQ70" i="2" s="1"/>
  <c r="AQ57" i="2"/>
  <c r="AQ58" i="2" s="1"/>
  <c r="AQ77" i="2"/>
  <c r="AQ78" i="2" s="1"/>
  <c r="AQ95" i="2"/>
  <c r="AQ96" i="2" s="1"/>
  <c r="AQ81" i="2"/>
  <c r="AQ82" i="2" s="1"/>
  <c r="AQ75" i="2"/>
  <c r="AQ76" i="2" s="1"/>
  <c r="AQ67" i="2"/>
  <c r="AQ68" i="2" s="1"/>
  <c r="AQ61" i="2"/>
  <c r="AQ62" i="2" s="1"/>
  <c r="AQ59" i="2"/>
  <c r="AQ60" i="2" s="1"/>
  <c r="AQ119" i="2"/>
  <c r="AQ120" i="2" s="1"/>
  <c r="AQ133" i="2"/>
  <c r="AQ134" i="2" s="1"/>
  <c r="AQ131" i="2"/>
  <c r="AQ132" i="2" s="1"/>
  <c r="AQ89" i="2"/>
  <c r="AQ90" i="2" s="1"/>
  <c r="AQ63" i="2"/>
  <c r="AQ64" i="2" s="1"/>
  <c r="AQ129" i="2"/>
  <c r="AQ130" i="2" s="1"/>
  <c r="AQ55" i="2"/>
  <c r="AQ56" i="2" s="1"/>
  <c r="AQ51" i="2"/>
  <c r="AQ52" i="2" s="1"/>
  <c r="AQ15" i="2"/>
  <c r="AQ16" i="2" s="1"/>
  <c r="AQ53" i="2"/>
  <c r="AQ54" i="2" s="1"/>
  <c r="AQ19" i="2"/>
  <c r="AQ29" i="2"/>
  <c r="AQ30" i="2" s="1"/>
  <c r="AQ11" i="2"/>
  <c r="AQ12" i="2" s="1"/>
  <c r="AQ13" i="2"/>
  <c r="AQ14" i="2" s="1"/>
  <c r="AQ7" i="2"/>
  <c r="AQ135" i="2"/>
  <c r="AQ136" i="2" s="1"/>
  <c r="AQ139" i="2"/>
  <c r="AQ140" i="2" s="1"/>
  <c r="AQ17" i="2"/>
  <c r="AQ18" i="2" s="1"/>
  <c r="AQ49" i="2"/>
  <c r="AQ50" i="2" s="1"/>
  <c r="AQ23" i="2"/>
  <c r="AQ24" i="2" s="1"/>
  <c r="AQ21" i="2"/>
  <c r="AQ22" i="2" s="1"/>
  <c r="AQ9" i="2"/>
  <c r="AQ10" i="2" s="1"/>
  <c r="AQ5" i="2"/>
  <c r="AQ6" i="2" s="1"/>
  <c r="AQ47" i="2"/>
  <c r="AQ48" i="2" s="1"/>
  <c r="AQ3" i="2"/>
  <c r="AQ4" i="2" s="1"/>
  <c r="AQ45" i="2"/>
  <c r="AQ46" i="2" s="1"/>
  <c r="AR1" i="2"/>
  <c r="AQ2" i="2"/>
  <c r="B157" i="2"/>
  <c r="A159" i="2"/>
  <c r="AR2" i="3"/>
  <c r="AR6" i="3"/>
  <c r="AS1" i="3"/>
  <c r="AS5" i="3" l="1"/>
  <c r="AS13" i="3"/>
  <c r="AS14" i="3" s="1"/>
  <c r="AR137" i="2"/>
  <c r="AR138" i="2" s="1"/>
  <c r="AR231" i="2"/>
  <c r="AR232" i="2" s="1"/>
  <c r="AR244" i="2"/>
  <c r="AR237" i="2"/>
  <c r="AR238" i="2" s="1"/>
  <c r="AR239" i="2"/>
  <c r="AR240" i="2" s="1"/>
  <c r="AR227" i="2"/>
  <c r="AR228" i="2" s="1"/>
  <c r="AR213" i="2"/>
  <c r="AR214" i="2" s="1"/>
  <c r="AR199" i="2"/>
  <c r="AR200" i="2" s="1"/>
  <c r="AR229" i="2"/>
  <c r="AR230" i="2" s="1"/>
  <c r="AR219" i="2"/>
  <c r="AR220" i="2" s="1"/>
  <c r="AR233" i="2"/>
  <c r="AR234" i="2" s="1"/>
  <c r="AR235" i="2"/>
  <c r="AR236" i="2" s="1"/>
  <c r="AR225" i="2"/>
  <c r="AR226" i="2" s="1"/>
  <c r="AR215" i="2"/>
  <c r="AR216" i="2" s="1"/>
  <c r="AR241" i="2"/>
  <c r="AR242" i="2" s="1"/>
  <c r="AR209" i="2"/>
  <c r="AR210" i="2" s="1"/>
  <c r="AR221" i="2"/>
  <c r="AR222" i="2" s="1"/>
  <c r="AR203" i="2"/>
  <c r="AR204" i="2" s="1"/>
  <c r="AR223" i="2"/>
  <c r="AR224" i="2" s="1"/>
  <c r="AR217" i="2"/>
  <c r="AR218" i="2" s="1"/>
  <c r="AR201" i="2"/>
  <c r="AR202" i="2" s="1"/>
  <c r="AR207" i="2"/>
  <c r="AR208" i="2" s="1"/>
  <c r="AR205" i="2"/>
  <c r="AR206" i="2" s="1"/>
  <c r="AR211" i="2"/>
  <c r="AR212" i="2" s="1"/>
  <c r="AR193" i="2"/>
  <c r="AR194" i="2" s="1"/>
  <c r="AR185" i="2"/>
  <c r="AR186" i="2" s="1"/>
  <c r="AR195" i="2"/>
  <c r="AR196" i="2" s="1"/>
  <c r="AR197" i="2"/>
  <c r="AR198" i="2" s="1"/>
  <c r="AR181" i="2"/>
  <c r="AR182" i="2" s="1"/>
  <c r="AR177" i="2"/>
  <c r="AR178" i="2" s="1"/>
  <c r="AR183" i="2"/>
  <c r="AR184" i="2" s="1"/>
  <c r="AR167" i="2"/>
  <c r="AR168" i="2" s="1"/>
  <c r="AR173" i="2"/>
  <c r="AR174" i="2" s="1"/>
  <c r="AR169" i="2"/>
  <c r="AR170" i="2" s="1"/>
  <c r="AR189" i="2"/>
  <c r="AR190" i="2" s="1"/>
  <c r="AR191" i="2"/>
  <c r="AR192" i="2" s="1"/>
  <c r="AR187" i="2"/>
  <c r="AR188" i="2" s="1"/>
  <c r="AR175" i="2"/>
  <c r="AR176" i="2" s="1"/>
  <c r="AR179" i="2"/>
  <c r="AR180" i="2" s="1"/>
  <c r="AR171" i="2"/>
  <c r="AR172" i="2" s="1"/>
  <c r="AR165" i="2"/>
  <c r="AR166" i="2" s="1"/>
  <c r="AR149" i="2"/>
  <c r="AR150" i="2" s="1"/>
  <c r="AR159" i="2"/>
  <c r="AR160" i="2" s="1"/>
  <c r="AR157" i="2"/>
  <c r="AR158" i="2" s="1"/>
  <c r="AR155" i="2"/>
  <c r="AR156" i="2" s="1"/>
  <c r="AR161" i="2"/>
  <c r="AR162" i="2" s="1"/>
  <c r="AR151" i="2"/>
  <c r="AR152" i="2" s="1"/>
  <c r="AR163" i="2"/>
  <c r="AR164" i="2" s="1"/>
  <c r="AR153" i="2"/>
  <c r="AR154" i="2" s="1"/>
  <c r="AR147" i="2"/>
  <c r="AR148" i="2" s="1"/>
  <c r="AR141" i="2"/>
  <c r="AR142" i="2" s="1"/>
  <c r="AR125" i="2"/>
  <c r="AR126" i="2" s="1"/>
  <c r="AR113" i="2"/>
  <c r="AR114" i="2" s="1"/>
  <c r="AR101" i="2"/>
  <c r="AR102" i="2" s="1"/>
  <c r="AR99" i="2"/>
  <c r="AR100" i="2" s="1"/>
  <c r="AR89" i="2"/>
  <c r="AR90" i="2" s="1"/>
  <c r="AR145" i="2"/>
  <c r="AR146" i="2" s="1"/>
  <c r="AR121" i="2"/>
  <c r="AR122" i="2" s="1"/>
  <c r="AR143" i="2"/>
  <c r="AR144" i="2" s="1"/>
  <c r="AR123" i="2"/>
  <c r="AR124" i="2" s="1"/>
  <c r="AR115" i="2"/>
  <c r="AR116" i="2" s="1"/>
  <c r="AR103" i="2"/>
  <c r="AR104" i="2" s="1"/>
  <c r="AR91" i="2"/>
  <c r="AR92" i="2" s="1"/>
  <c r="AR127" i="2"/>
  <c r="AR128" i="2" s="1"/>
  <c r="AR119" i="2"/>
  <c r="AR120" i="2" s="1"/>
  <c r="AR117" i="2"/>
  <c r="AR118" i="2" s="1"/>
  <c r="AR63" i="2"/>
  <c r="AR64" i="2" s="1"/>
  <c r="AR129" i="2"/>
  <c r="AR130" i="2" s="1"/>
  <c r="AR83" i="2"/>
  <c r="AR84" i="2" s="1"/>
  <c r="AR71" i="2"/>
  <c r="AR72" i="2" s="1"/>
  <c r="AR65" i="2"/>
  <c r="AR66" i="2" s="1"/>
  <c r="AR97" i="2"/>
  <c r="AR98" i="2" s="1"/>
  <c r="AR79" i="2"/>
  <c r="AR80" i="2" s="1"/>
  <c r="AR111" i="2"/>
  <c r="AR112" i="2" s="1"/>
  <c r="AR109" i="2"/>
  <c r="AR110" i="2" s="1"/>
  <c r="AR107" i="2"/>
  <c r="AR108" i="2" s="1"/>
  <c r="AR93" i="2"/>
  <c r="AR94" i="2" s="1"/>
  <c r="AR87" i="2"/>
  <c r="AR88" i="2" s="1"/>
  <c r="AR73" i="2"/>
  <c r="AR74" i="2" s="1"/>
  <c r="AR69" i="2"/>
  <c r="AR70" i="2" s="1"/>
  <c r="AR57" i="2"/>
  <c r="AR58" i="2" s="1"/>
  <c r="AR77" i="2"/>
  <c r="AR78" i="2" s="1"/>
  <c r="AR95" i="2"/>
  <c r="AR96" i="2" s="1"/>
  <c r="AR85" i="2"/>
  <c r="AR86" i="2" s="1"/>
  <c r="AR81" i="2"/>
  <c r="AR82" i="2" s="1"/>
  <c r="AR75" i="2"/>
  <c r="AR76" i="2" s="1"/>
  <c r="AR67" i="2"/>
  <c r="AR68" i="2" s="1"/>
  <c r="AR61" i="2"/>
  <c r="AR62" i="2" s="1"/>
  <c r="AR59" i="2"/>
  <c r="AR60" i="2" s="1"/>
  <c r="AR105" i="2"/>
  <c r="AR106" i="2" s="1"/>
  <c r="AR133" i="2"/>
  <c r="AR134" i="2" s="1"/>
  <c r="AR131" i="2"/>
  <c r="AR132" i="2" s="1"/>
  <c r="AR49" i="2"/>
  <c r="AR50" i="2" s="1"/>
  <c r="AR23" i="2"/>
  <c r="AR24" i="2" s="1"/>
  <c r="AR21" i="2"/>
  <c r="AR22" i="2" s="1"/>
  <c r="AR9" i="2"/>
  <c r="AR10" i="2" s="1"/>
  <c r="AR55" i="2"/>
  <c r="AR56" i="2" s="1"/>
  <c r="AR51" i="2"/>
  <c r="AR52" i="2" s="1"/>
  <c r="AR15" i="2"/>
  <c r="AR16" i="2" s="1"/>
  <c r="AR53" i="2"/>
  <c r="AR54" i="2" s="1"/>
  <c r="AR19" i="2"/>
  <c r="AR5" i="2"/>
  <c r="AR6" i="2" s="1"/>
  <c r="AR139" i="2"/>
  <c r="AR140" i="2" s="1"/>
  <c r="AR29" i="2"/>
  <c r="AR30" i="2" s="1"/>
  <c r="AR11" i="2"/>
  <c r="AR12" i="2" s="1"/>
  <c r="AR13" i="2"/>
  <c r="AR14" i="2" s="1"/>
  <c r="AR7" i="2"/>
  <c r="AR135" i="2"/>
  <c r="AR136" i="2" s="1"/>
  <c r="AR17" i="2"/>
  <c r="AR18" i="2" s="1"/>
  <c r="AS3" i="3"/>
  <c r="AS4" i="3" s="1"/>
  <c r="AS9" i="3"/>
  <c r="AR47" i="2"/>
  <c r="AR48" i="2" s="1"/>
  <c r="AR45" i="2"/>
  <c r="AR46" i="2" s="1"/>
  <c r="AR3" i="2"/>
  <c r="AR4" i="2" s="1"/>
  <c r="AS1" i="2"/>
  <c r="AR2" i="2"/>
  <c r="B159" i="2"/>
  <c r="A161" i="2"/>
  <c r="AS2" i="3"/>
  <c r="AS6" i="3"/>
  <c r="AT1" i="3"/>
  <c r="AT9" i="3" l="1"/>
  <c r="AT13" i="3"/>
  <c r="AT14" i="3" s="1"/>
  <c r="AT5" i="3"/>
  <c r="AS137" i="2"/>
  <c r="AS138" i="2" s="1"/>
  <c r="AS241" i="2"/>
  <c r="AS242" i="2" s="1"/>
  <c r="AS233" i="2"/>
  <c r="AS234" i="2" s="1"/>
  <c r="AS244" i="2"/>
  <c r="AS237" i="2"/>
  <c r="AS238" i="2" s="1"/>
  <c r="AS223" i="2"/>
  <c r="AS224" i="2" s="1"/>
  <c r="AS227" i="2"/>
  <c r="AS228" i="2" s="1"/>
  <c r="AS211" i="2"/>
  <c r="AS212" i="2" s="1"/>
  <c r="AS209" i="2"/>
  <c r="AS210" i="2" s="1"/>
  <c r="AS207" i="2"/>
  <c r="AS208" i="2" s="1"/>
  <c r="AS205" i="2"/>
  <c r="AS206" i="2" s="1"/>
  <c r="AS231" i="2"/>
  <c r="AS232" i="2" s="1"/>
  <c r="AS229" i="2"/>
  <c r="AS230" i="2" s="1"/>
  <c r="AS221" i="2"/>
  <c r="AS222" i="2" s="1"/>
  <c r="AS217" i="2"/>
  <c r="AS218" i="2" s="1"/>
  <c r="AS239" i="2"/>
  <c r="AS240" i="2" s="1"/>
  <c r="AS235" i="2"/>
  <c r="AS236" i="2" s="1"/>
  <c r="AS225" i="2"/>
  <c r="AS226" i="2" s="1"/>
  <c r="AS219" i="2"/>
  <c r="AS220" i="2" s="1"/>
  <c r="AS203" i="2"/>
  <c r="AS204" i="2" s="1"/>
  <c r="AS201" i="2"/>
  <c r="AS202" i="2" s="1"/>
  <c r="AS215" i="2"/>
  <c r="AS216" i="2" s="1"/>
  <c r="AS199" i="2"/>
  <c r="AS200" i="2" s="1"/>
  <c r="AS213" i="2"/>
  <c r="AS214" i="2" s="1"/>
  <c r="AS197" i="2"/>
  <c r="AS198" i="2" s="1"/>
  <c r="AS193" i="2"/>
  <c r="AS194" i="2" s="1"/>
  <c r="AS185" i="2"/>
  <c r="AS186" i="2" s="1"/>
  <c r="AS173" i="2"/>
  <c r="AS174" i="2" s="1"/>
  <c r="AS195" i="2"/>
  <c r="AS196" i="2" s="1"/>
  <c r="AS179" i="2"/>
  <c r="AS180" i="2" s="1"/>
  <c r="AS167" i="2"/>
  <c r="AS168" i="2" s="1"/>
  <c r="AS171" i="2"/>
  <c r="AS172" i="2" s="1"/>
  <c r="AS177" i="2"/>
  <c r="AS178" i="2" s="1"/>
  <c r="AS165" i="2"/>
  <c r="AS166" i="2" s="1"/>
  <c r="AS181" i="2"/>
  <c r="AS182" i="2" s="1"/>
  <c r="AS183" i="2"/>
  <c r="AS184" i="2" s="1"/>
  <c r="AS169" i="2"/>
  <c r="AS170" i="2" s="1"/>
  <c r="AS189" i="2"/>
  <c r="AS190" i="2" s="1"/>
  <c r="AS191" i="2"/>
  <c r="AS192" i="2" s="1"/>
  <c r="AS187" i="2"/>
  <c r="AS188" i="2" s="1"/>
  <c r="AS175" i="2"/>
  <c r="AS176" i="2" s="1"/>
  <c r="AS149" i="2"/>
  <c r="AS150" i="2" s="1"/>
  <c r="AS163" i="2"/>
  <c r="AS164" i="2" s="1"/>
  <c r="AS161" i="2"/>
  <c r="AS162" i="2" s="1"/>
  <c r="AS151" i="2"/>
  <c r="AS152" i="2" s="1"/>
  <c r="AS153" i="2"/>
  <c r="AS154" i="2" s="1"/>
  <c r="AS159" i="2"/>
  <c r="AS160" i="2" s="1"/>
  <c r="AS157" i="2"/>
  <c r="AS158" i="2" s="1"/>
  <c r="AS155" i="2"/>
  <c r="AS156" i="2" s="1"/>
  <c r="AS141" i="2"/>
  <c r="AS142" i="2" s="1"/>
  <c r="AS125" i="2"/>
  <c r="AS126" i="2" s="1"/>
  <c r="AS119" i="2"/>
  <c r="AS120" i="2" s="1"/>
  <c r="AS117" i="2"/>
  <c r="AS118" i="2" s="1"/>
  <c r="AS143" i="2"/>
  <c r="AS144" i="2" s="1"/>
  <c r="AS121" i="2"/>
  <c r="AS122" i="2" s="1"/>
  <c r="AS145" i="2"/>
  <c r="AS146" i="2" s="1"/>
  <c r="AS123" i="2"/>
  <c r="AS124" i="2" s="1"/>
  <c r="AS109" i="2"/>
  <c r="AS110" i="2" s="1"/>
  <c r="AS97" i="2"/>
  <c r="AS98" i="2" s="1"/>
  <c r="AS113" i="2"/>
  <c r="AS114" i="2" s="1"/>
  <c r="AS103" i="2"/>
  <c r="AS104" i="2" s="1"/>
  <c r="AS101" i="2"/>
  <c r="AS102" i="2" s="1"/>
  <c r="AS99" i="2"/>
  <c r="AS100" i="2" s="1"/>
  <c r="AS89" i="2"/>
  <c r="AS90" i="2" s="1"/>
  <c r="AS147" i="2"/>
  <c r="AS148" i="2" s="1"/>
  <c r="AS115" i="2"/>
  <c r="AS116" i="2" s="1"/>
  <c r="AS111" i="2"/>
  <c r="AS112" i="2" s="1"/>
  <c r="AS107" i="2"/>
  <c r="AS108" i="2" s="1"/>
  <c r="AS105" i="2"/>
  <c r="AS106" i="2" s="1"/>
  <c r="AS95" i="2"/>
  <c r="AS96" i="2" s="1"/>
  <c r="AS93" i="2"/>
  <c r="AS94" i="2" s="1"/>
  <c r="AS87" i="2"/>
  <c r="AS88" i="2" s="1"/>
  <c r="AS83" i="2"/>
  <c r="AS84" i="2" s="1"/>
  <c r="AS81" i="2"/>
  <c r="AS82" i="2" s="1"/>
  <c r="AS75" i="2"/>
  <c r="AS76" i="2" s="1"/>
  <c r="AS133" i="2"/>
  <c r="AS134" i="2" s="1"/>
  <c r="AS131" i="2"/>
  <c r="AS132" i="2" s="1"/>
  <c r="AS91" i="2"/>
  <c r="AS92" i="2" s="1"/>
  <c r="AS63" i="2"/>
  <c r="AS64" i="2" s="1"/>
  <c r="AS127" i="2"/>
  <c r="AS128" i="2" s="1"/>
  <c r="AS71" i="2"/>
  <c r="AS72" i="2" s="1"/>
  <c r="AS65" i="2"/>
  <c r="AS66" i="2" s="1"/>
  <c r="AS79" i="2"/>
  <c r="AS80" i="2" s="1"/>
  <c r="AS73" i="2"/>
  <c r="AS74" i="2" s="1"/>
  <c r="AS69" i="2"/>
  <c r="AS70" i="2" s="1"/>
  <c r="AS57" i="2"/>
  <c r="AS58" i="2" s="1"/>
  <c r="AS77" i="2"/>
  <c r="AS78" i="2" s="1"/>
  <c r="AS135" i="2"/>
  <c r="AS136" i="2" s="1"/>
  <c r="AS85" i="2"/>
  <c r="AS86" i="2" s="1"/>
  <c r="AS67" i="2"/>
  <c r="AS68" i="2" s="1"/>
  <c r="AS61" i="2"/>
  <c r="AS62" i="2" s="1"/>
  <c r="AS59" i="2"/>
  <c r="AS60" i="2" s="1"/>
  <c r="AS17" i="2"/>
  <c r="AS18" i="2" s="1"/>
  <c r="AS129" i="2"/>
  <c r="AS130" i="2" s="1"/>
  <c r="AS49" i="2"/>
  <c r="AS50" i="2" s="1"/>
  <c r="AS23" i="2"/>
  <c r="AS24" i="2" s="1"/>
  <c r="AS21" i="2"/>
  <c r="AS22" i="2" s="1"/>
  <c r="AS55" i="2"/>
  <c r="AS56" i="2" s="1"/>
  <c r="AS51" i="2"/>
  <c r="AS52" i="2" s="1"/>
  <c r="AS15" i="2"/>
  <c r="AS16" i="2" s="1"/>
  <c r="AS9" i="2"/>
  <c r="AS10" i="2" s="1"/>
  <c r="AS53" i="2"/>
  <c r="AS54" i="2" s="1"/>
  <c r="AS19" i="2"/>
  <c r="AS5" i="2"/>
  <c r="AS6" i="2" s="1"/>
  <c r="AS29" i="2"/>
  <c r="AS30" i="2" s="1"/>
  <c r="AS11" i="2"/>
  <c r="AS12" i="2" s="1"/>
  <c r="AS13" i="2"/>
  <c r="AS14" i="2" s="1"/>
  <c r="AS7" i="2"/>
  <c r="AS139" i="2"/>
  <c r="AS140" i="2" s="1"/>
  <c r="B161" i="2"/>
  <c r="A163" i="2"/>
  <c r="AS47" i="2"/>
  <c r="AS48" i="2" s="1"/>
  <c r="AS45" i="2"/>
  <c r="AS46" i="2" s="1"/>
  <c r="AS3" i="2"/>
  <c r="AS4" i="2" s="1"/>
  <c r="AT1" i="2"/>
  <c r="AS2" i="2"/>
  <c r="AT6" i="3"/>
  <c r="AT2" i="3"/>
  <c r="AU1" i="3"/>
  <c r="AU13" i="3" l="1"/>
  <c r="AU14" i="3" s="1"/>
  <c r="AU5" i="3"/>
  <c r="AT137" i="2"/>
  <c r="AT138" i="2" s="1"/>
  <c r="AT239" i="2"/>
  <c r="AT240" i="2" s="1"/>
  <c r="AT244" i="2"/>
  <c r="AT233" i="2"/>
  <c r="AT234" i="2" s="1"/>
  <c r="AT235" i="2"/>
  <c r="AT236" i="2" s="1"/>
  <c r="AT231" i="2"/>
  <c r="AT232" i="2" s="1"/>
  <c r="AT241" i="2"/>
  <c r="AT242" i="2" s="1"/>
  <c r="AT237" i="2"/>
  <c r="AT238" i="2" s="1"/>
  <c r="AT223" i="2"/>
  <c r="AT224" i="2" s="1"/>
  <c r="AT227" i="2"/>
  <c r="AT228" i="2" s="1"/>
  <c r="AT225" i="2"/>
  <c r="AT226" i="2" s="1"/>
  <c r="AT229" i="2"/>
  <c r="AT230" i="2" s="1"/>
  <c r="AT219" i="2"/>
  <c r="AT220" i="2" s="1"/>
  <c r="AT201" i="2"/>
  <c r="AT202" i="2" s="1"/>
  <c r="AT213" i="2"/>
  <c r="AT214" i="2" s="1"/>
  <c r="AT221" i="2"/>
  <c r="AT222" i="2" s="1"/>
  <c r="AT211" i="2"/>
  <c r="AT212" i="2" s="1"/>
  <c r="AT217" i="2"/>
  <c r="AT218" i="2" s="1"/>
  <c r="AT209" i="2"/>
  <c r="AT210" i="2" s="1"/>
  <c r="AT203" i="2"/>
  <c r="AT204" i="2" s="1"/>
  <c r="AT215" i="2"/>
  <c r="AT216" i="2" s="1"/>
  <c r="AT207" i="2"/>
  <c r="AT208" i="2" s="1"/>
  <c r="AT199" i="2"/>
  <c r="AT200" i="2" s="1"/>
  <c r="AT205" i="2"/>
  <c r="AT206" i="2" s="1"/>
  <c r="AT197" i="2"/>
  <c r="AT198" i="2" s="1"/>
  <c r="AT193" i="2"/>
  <c r="AT194" i="2" s="1"/>
  <c r="AT177" i="2"/>
  <c r="AT178" i="2" s="1"/>
  <c r="AT171" i="2"/>
  <c r="AT172" i="2" s="1"/>
  <c r="AT165" i="2"/>
  <c r="AT166" i="2" s="1"/>
  <c r="AT195" i="2"/>
  <c r="AT196" i="2" s="1"/>
  <c r="AT191" i="2"/>
  <c r="AT192" i="2" s="1"/>
  <c r="AT187" i="2"/>
  <c r="AT188" i="2" s="1"/>
  <c r="AT185" i="2"/>
  <c r="AT186" i="2" s="1"/>
  <c r="AT175" i="2"/>
  <c r="AT176" i="2" s="1"/>
  <c r="AT179" i="2"/>
  <c r="AT180" i="2" s="1"/>
  <c r="AT173" i="2"/>
  <c r="AT174" i="2" s="1"/>
  <c r="AT181" i="2"/>
  <c r="AT182" i="2" s="1"/>
  <c r="AT167" i="2"/>
  <c r="AT168" i="2" s="1"/>
  <c r="AT183" i="2"/>
  <c r="AT184" i="2" s="1"/>
  <c r="AT169" i="2"/>
  <c r="AT170" i="2" s="1"/>
  <c r="AT189" i="2"/>
  <c r="AT190" i="2" s="1"/>
  <c r="AT153" i="2"/>
  <c r="AT154" i="2" s="1"/>
  <c r="AT163" i="2"/>
  <c r="AT164" i="2" s="1"/>
  <c r="AT149" i="2"/>
  <c r="AT150" i="2" s="1"/>
  <c r="AT161" i="2"/>
  <c r="AT162" i="2" s="1"/>
  <c r="AT151" i="2"/>
  <c r="AT152" i="2" s="1"/>
  <c r="AT159" i="2"/>
  <c r="AT160" i="2" s="1"/>
  <c r="AT157" i="2"/>
  <c r="AT158" i="2" s="1"/>
  <c r="AT155" i="2"/>
  <c r="AT156" i="2" s="1"/>
  <c r="AT145" i="2"/>
  <c r="AT146" i="2" s="1"/>
  <c r="AT147" i="2"/>
  <c r="AT148" i="2" s="1"/>
  <c r="AT127" i="2"/>
  <c r="AT128" i="2" s="1"/>
  <c r="AT141" i="2"/>
  <c r="AT142" i="2" s="1"/>
  <c r="AT119" i="2"/>
  <c r="AT120" i="2" s="1"/>
  <c r="AT109" i="2"/>
  <c r="AT110" i="2" s="1"/>
  <c r="AT97" i="2"/>
  <c r="AT98" i="2" s="1"/>
  <c r="AT125" i="2"/>
  <c r="AT126" i="2" s="1"/>
  <c r="AT121" i="2"/>
  <c r="AT122" i="2" s="1"/>
  <c r="AT113" i="2"/>
  <c r="AT114" i="2" s="1"/>
  <c r="AT101" i="2"/>
  <c r="AT102" i="2" s="1"/>
  <c r="AT99" i="2"/>
  <c r="AT100" i="2" s="1"/>
  <c r="AT89" i="2"/>
  <c r="AT90" i="2" s="1"/>
  <c r="AT143" i="2"/>
  <c r="AT144" i="2" s="1"/>
  <c r="AT123" i="2"/>
  <c r="AT124" i="2" s="1"/>
  <c r="AT105" i="2"/>
  <c r="AT106" i="2" s="1"/>
  <c r="AT85" i="2"/>
  <c r="AT86" i="2" s="1"/>
  <c r="AT67" i="2"/>
  <c r="AT68" i="2" s="1"/>
  <c r="AT61" i="2"/>
  <c r="AT62" i="2" s="1"/>
  <c r="AT59" i="2"/>
  <c r="AT60" i="2" s="1"/>
  <c r="AT133" i="2"/>
  <c r="AT134" i="2" s="1"/>
  <c r="AT117" i="2"/>
  <c r="AT118" i="2" s="1"/>
  <c r="AT115" i="2"/>
  <c r="AT116" i="2" s="1"/>
  <c r="AT91" i="2"/>
  <c r="AT92" i="2" s="1"/>
  <c r="AT83" i="2"/>
  <c r="AT84" i="2" s="1"/>
  <c r="AT63" i="2"/>
  <c r="AT64" i="2" s="1"/>
  <c r="AT129" i="2"/>
  <c r="AT130" i="2" s="1"/>
  <c r="AT71" i="2"/>
  <c r="AT72" i="2" s="1"/>
  <c r="AT65" i="2"/>
  <c r="AT66" i="2" s="1"/>
  <c r="AT111" i="2"/>
  <c r="AT112" i="2" s="1"/>
  <c r="AT107" i="2"/>
  <c r="AT108" i="2" s="1"/>
  <c r="AT93" i="2"/>
  <c r="AT94" i="2" s="1"/>
  <c r="AT87" i="2"/>
  <c r="AT88" i="2" s="1"/>
  <c r="AT79" i="2"/>
  <c r="AT80" i="2" s="1"/>
  <c r="AT103" i="2"/>
  <c r="AT104" i="2" s="1"/>
  <c r="AT73" i="2"/>
  <c r="AT74" i="2" s="1"/>
  <c r="AT69" i="2"/>
  <c r="AT70" i="2" s="1"/>
  <c r="AT57" i="2"/>
  <c r="AT58" i="2" s="1"/>
  <c r="AT95" i="2"/>
  <c r="AT96" i="2" s="1"/>
  <c r="AT81" i="2"/>
  <c r="AT82" i="2" s="1"/>
  <c r="AT77" i="2"/>
  <c r="AT78" i="2" s="1"/>
  <c r="AT75" i="2"/>
  <c r="AT76" i="2" s="1"/>
  <c r="AT135" i="2"/>
  <c r="AT136" i="2" s="1"/>
  <c r="AT55" i="2"/>
  <c r="AT56" i="2" s="1"/>
  <c r="AT17" i="2"/>
  <c r="AT18" i="2" s="1"/>
  <c r="AT49" i="2"/>
  <c r="AT50" i="2" s="1"/>
  <c r="AT23" i="2"/>
  <c r="AT24" i="2" s="1"/>
  <c r="AT21" i="2"/>
  <c r="AT22" i="2" s="1"/>
  <c r="AT9" i="2"/>
  <c r="AT10" i="2" s="1"/>
  <c r="AT51" i="2"/>
  <c r="AT52" i="2" s="1"/>
  <c r="AT15" i="2"/>
  <c r="AT16" i="2" s="1"/>
  <c r="AT131" i="2"/>
  <c r="AT132" i="2" s="1"/>
  <c r="AT53" i="2"/>
  <c r="AT54" i="2" s="1"/>
  <c r="AT19" i="2"/>
  <c r="AT5" i="2"/>
  <c r="AT6" i="2" s="1"/>
  <c r="AT29" i="2"/>
  <c r="AT30" i="2" s="1"/>
  <c r="AT11" i="2"/>
  <c r="AT12" i="2" s="1"/>
  <c r="AT7" i="2"/>
  <c r="AT13" i="2"/>
  <c r="AT14" i="2" s="1"/>
  <c r="AT139" i="2"/>
  <c r="AT140" i="2" s="1"/>
  <c r="AU9" i="3"/>
  <c r="AU3" i="3"/>
  <c r="AU4" i="3" s="1"/>
  <c r="AT3" i="2"/>
  <c r="AT4" i="2" s="1"/>
  <c r="AT47" i="2"/>
  <c r="AT48" i="2" s="1"/>
  <c r="AT45" i="2"/>
  <c r="AT46" i="2" s="1"/>
  <c r="AU1" i="2"/>
  <c r="AT2" i="2"/>
  <c r="A165" i="2"/>
  <c r="B163" i="2"/>
  <c r="AU6" i="3"/>
  <c r="AU2" i="3"/>
  <c r="AV1" i="3"/>
  <c r="AV9" i="3" l="1"/>
  <c r="AV5" i="3"/>
  <c r="AV13" i="3"/>
  <c r="AV14" i="3" s="1"/>
  <c r="AU137" i="2"/>
  <c r="AU138" i="2" s="1"/>
  <c r="AU235" i="2"/>
  <c r="AU236" i="2" s="1"/>
  <c r="AU225" i="2"/>
  <c r="AU226" i="2" s="1"/>
  <c r="AU231" i="2"/>
  <c r="AU232" i="2" s="1"/>
  <c r="AU229" i="2"/>
  <c r="AU230" i="2" s="1"/>
  <c r="AU241" i="2"/>
  <c r="AU242" i="2" s="1"/>
  <c r="AU223" i="2"/>
  <c r="AU224" i="2" s="1"/>
  <c r="AU239" i="2"/>
  <c r="AU240" i="2" s="1"/>
  <c r="AU244" i="2"/>
  <c r="AU237" i="2"/>
  <c r="AU238" i="2" s="1"/>
  <c r="AU227" i="2"/>
  <c r="AU228" i="2" s="1"/>
  <c r="AU233" i="2"/>
  <c r="AU234" i="2" s="1"/>
  <c r="AU213" i="2"/>
  <c r="AU214" i="2" s="1"/>
  <c r="AU199" i="2"/>
  <c r="AU200" i="2" s="1"/>
  <c r="AU211" i="2"/>
  <c r="AU212" i="2" s="1"/>
  <c r="AU207" i="2"/>
  <c r="AU208" i="2" s="1"/>
  <c r="AU205" i="2"/>
  <c r="AU206" i="2" s="1"/>
  <c r="AU221" i="2"/>
  <c r="AU222" i="2" s="1"/>
  <c r="AU219" i="2"/>
  <c r="AU220" i="2" s="1"/>
  <c r="AU217" i="2"/>
  <c r="AU218" i="2" s="1"/>
  <c r="AU209" i="2"/>
  <c r="AU210" i="2" s="1"/>
  <c r="AU201" i="2"/>
  <c r="AU202" i="2" s="1"/>
  <c r="AU203" i="2"/>
  <c r="AU204" i="2" s="1"/>
  <c r="AU215" i="2"/>
  <c r="AU216" i="2" s="1"/>
  <c r="AU197" i="2"/>
  <c r="AU198" i="2" s="1"/>
  <c r="AU195" i="2"/>
  <c r="AU196" i="2" s="1"/>
  <c r="AU193" i="2"/>
  <c r="AU194" i="2" s="1"/>
  <c r="AU181" i="2"/>
  <c r="AU182" i="2" s="1"/>
  <c r="AU169" i="2"/>
  <c r="AU170" i="2" s="1"/>
  <c r="AU191" i="2"/>
  <c r="AU192" i="2" s="1"/>
  <c r="AU189" i="2"/>
  <c r="AU190" i="2" s="1"/>
  <c r="AU187" i="2"/>
  <c r="AU188" i="2" s="1"/>
  <c r="AU183" i="2"/>
  <c r="AU184" i="2" s="1"/>
  <c r="AU175" i="2"/>
  <c r="AU176" i="2" s="1"/>
  <c r="AU185" i="2"/>
  <c r="AU186" i="2" s="1"/>
  <c r="AU179" i="2"/>
  <c r="AU180" i="2" s="1"/>
  <c r="AU177" i="2"/>
  <c r="AU178" i="2" s="1"/>
  <c r="AU171" i="2"/>
  <c r="AU172" i="2" s="1"/>
  <c r="AU165" i="2"/>
  <c r="AU166" i="2" s="1"/>
  <c r="AU167" i="2"/>
  <c r="AU168" i="2" s="1"/>
  <c r="AU173" i="2"/>
  <c r="AU174" i="2" s="1"/>
  <c r="AU153" i="2"/>
  <c r="AU154" i="2" s="1"/>
  <c r="AU149" i="2"/>
  <c r="AU150" i="2" s="1"/>
  <c r="AU163" i="2"/>
  <c r="AU164" i="2" s="1"/>
  <c r="AU161" i="2"/>
  <c r="AU162" i="2" s="1"/>
  <c r="AU151" i="2"/>
  <c r="AU152" i="2" s="1"/>
  <c r="AU159" i="2"/>
  <c r="AU160" i="2" s="1"/>
  <c r="AU157" i="2"/>
  <c r="AU158" i="2" s="1"/>
  <c r="AU155" i="2"/>
  <c r="AU156" i="2" s="1"/>
  <c r="AU147" i="2"/>
  <c r="AU148" i="2" s="1"/>
  <c r="AU127" i="2"/>
  <c r="AU128" i="2" s="1"/>
  <c r="AU141" i="2"/>
  <c r="AU142" i="2" s="1"/>
  <c r="AU125" i="2"/>
  <c r="AU126" i="2" s="1"/>
  <c r="AU143" i="2"/>
  <c r="AU144" i="2" s="1"/>
  <c r="AU121" i="2"/>
  <c r="AU122" i="2" s="1"/>
  <c r="AU119" i="2"/>
  <c r="AU120" i="2" s="1"/>
  <c r="AU117" i="2"/>
  <c r="AU118" i="2" s="1"/>
  <c r="AU111" i="2"/>
  <c r="AU112" i="2" s="1"/>
  <c r="AU107" i="2"/>
  <c r="AU108" i="2" s="1"/>
  <c r="AU105" i="2"/>
  <c r="AU106" i="2" s="1"/>
  <c r="AU95" i="2"/>
  <c r="AU96" i="2" s="1"/>
  <c r="AU93" i="2"/>
  <c r="AU94" i="2" s="1"/>
  <c r="AU109" i="2"/>
  <c r="AU110" i="2" s="1"/>
  <c r="AU97" i="2"/>
  <c r="AU98" i="2" s="1"/>
  <c r="AU145" i="2"/>
  <c r="AU146" i="2" s="1"/>
  <c r="AU113" i="2"/>
  <c r="AU114" i="2" s="1"/>
  <c r="AU115" i="2"/>
  <c r="AU116" i="2" s="1"/>
  <c r="AU103" i="2"/>
  <c r="AU104" i="2" s="1"/>
  <c r="AU91" i="2"/>
  <c r="AU92" i="2" s="1"/>
  <c r="AU79" i="2"/>
  <c r="AU80" i="2" s="1"/>
  <c r="AU101" i="2"/>
  <c r="AU102" i="2" s="1"/>
  <c r="AU89" i="2"/>
  <c r="AU90" i="2" s="1"/>
  <c r="AU81" i="2"/>
  <c r="AU82" i="2" s="1"/>
  <c r="AU77" i="2"/>
  <c r="AU78" i="2" s="1"/>
  <c r="AU75" i="2"/>
  <c r="AU76" i="2" s="1"/>
  <c r="AU135" i="2"/>
  <c r="AU136" i="2" s="1"/>
  <c r="AU99" i="2"/>
  <c r="AU100" i="2" s="1"/>
  <c r="AU85" i="2"/>
  <c r="AU86" i="2" s="1"/>
  <c r="AU67" i="2"/>
  <c r="AU68" i="2" s="1"/>
  <c r="AU61" i="2"/>
  <c r="AU62" i="2" s="1"/>
  <c r="AU59" i="2"/>
  <c r="AU60" i="2" s="1"/>
  <c r="AU133" i="2"/>
  <c r="AU134" i="2" s="1"/>
  <c r="AU131" i="2"/>
  <c r="AU132" i="2" s="1"/>
  <c r="AU83" i="2"/>
  <c r="AU84" i="2" s="1"/>
  <c r="AU63" i="2"/>
  <c r="AU64" i="2" s="1"/>
  <c r="AU129" i="2"/>
  <c r="AU130" i="2" s="1"/>
  <c r="AU123" i="2"/>
  <c r="AU124" i="2" s="1"/>
  <c r="AU71" i="2"/>
  <c r="AU72" i="2" s="1"/>
  <c r="AU65" i="2"/>
  <c r="AU66" i="2" s="1"/>
  <c r="AU87" i="2"/>
  <c r="AU88" i="2" s="1"/>
  <c r="AU73" i="2"/>
  <c r="AU74" i="2" s="1"/>
  <c r="AU69" i="2"/>
  <c r="AU70" i="2" s="1"/>
  <c r="AU57" i="2"/>
  <c r="AU58" i="2" s="1"/>
  <c r="AU53" i="2"/>
  <c r="AU54" i="2" s="1"/>
  <c r="AU17" i="2"/>
  <c r="AU18" i="2" s="1"/>
  <c r="AU55" i="2"/>
  <c r="AU56" i="2" s="1"/>
  <c r="AU49" i="2"/>
  <c r="AU50" i="2" s="1"/>
  <c r="AU23" i="2"/>
  <c r="AU24" i="2" s="1"/>
  <c r="AU21" i="2"/>
  <c r="AU22" i="2" s="1"/>
  <c r="AU9" i="2"/>
  <c r="AU10" i="2" s="1"/>
  <c r="AU51" i="2"/>
  <c r="AU52" i="2" s="1"/>
  <c r="AU15" i="2"/>
  <c r="AU16" i="2" s="1"/>
  <c r="AU19" i="2"/>
  <c r="AU5" i="2"/>
  <c r="AU29" i="2"/>
  <c r="AU30" i="2" s="1"/>
  <c r="AU11" i="2"/>
  <c r="AU12" i="2" s="1"/>
  <c r="AU139" i="2"/>
  <c r="AU140" i="2" s="1"/>
  <c r="AU13" i="2"/>
  <c r="AU14" i="2" s="1"/>
  <c r="AU7" i="2"/>
  <c r="B165" i="2"/>
  <c r="A167" i="2"/>
  <c r="AU47" i="2"/>
  <c r="AU48" i="2" s="1"/>
  <c r="AU45" i="2"/>
  <c r="AU46" i="2" s="1"/>
  <c r="AU3" i="2"/>
  <c r="AU4" i="2" s="1"/>
  <c r="AU2" i="2"/>
  <c r="AV1" i="2"/>
  <c r="AV6" i="3"/>
  <c r="AV2" i="3"/>
  <c r="AW1" i="3"/>
  <c r="AW5" i="3" l="1"/>
  <c r="AW13" i="3"/>
  <c r="AW14" i="3" s="1"/>
  <c r="AV137" i="2"/>
  <c r="AV138" i="2" s="1"/>
  <c r="AV244" i="2"/>
  <c r="AV241" i="2"/>
  <c r="AV242" i="2" s="1"/>
  <c r="AV229" i="2"/>
  <c r="AV230" i="2" s="1"/>
  <c r="AV233" i="2"/>
  <c r="AV234" i="2" s="1"/>
  <c r="AV237" i="2"/>
  <c r="AV238" i="2" s="1"/>
  <c r="AV221" i="2"/>
  <c r="AV222" i="2" s="1"/>
  <c r="AV235" i="2"/>
  <c r="AV236" i="2" s="1"/>
  <c r="AV239" i="2"/>
  <c r="AV240" i="2" s="1"/>
  <c r="AV203" i="2"/>
  <c r="AV204" i="2" s="1"/>
  <c r="AV223" i="2"/>
  <c r="AV224" i="2" s="1"/>
  <c r="AV231" i="2"/>
  <c r="AV232" i="2" s="1"/>
  <c r="AV225" i="2"/>
  <c r="AV226" i="2" s="1"/>
  <c r="AV227" i="2"/>
  <c r="AV228" i="2" s="1"/>
  <c r="AV211" i="2"/>
  <c r="AV212" i="2" s="1"/>
  <c r="AV209" i="2"/>
  <c r="AV210" i="2" s="1"/>
  <c r="AV207" i="2"/>
  <c r="AV208" i="2" s="1"/>
  <c r="AV205" i="2"/>
  <c r="AV206" i="2" s="1"/>
  <c r="AV217" i="2"/>
  <c r="AV218" i="2" s="1"/>
  <c r="AV215" i="2"/>
  <c r="AV216" i="2" s="1"/>
  <c r="AV213" i="2"/>
  <c r="AV214" i="2" s="1"/>
  <c r="AV201" i="2"/>
  <c r="AV202" i="2" s="1"/>
  <c r="AV219" i="2"/>
  <c r="AV220" i="2" s="1"/>
  <c r="AV199" i="2"/>
  <c r="AV200" i="2" s="1"/>
  <c r="AV193" i="2"/>
  <c r="AV194" i="2" s="1"/>
  <c r="AV191" i="2"/>
  <c r="AV192" i="2" s="1"/>
  <c r="AV197" i="2"/>
  <c r="AV198" i="2" s="1"/>
  <c r="AV175" i="2"/>
  <c r="AV176" i="2" s="1"/>
  <c r="AV195" i="2"/>
  <c r="AV196" i="2" s="1"/>
  <c r="AV189" i="2"/>
  <c r="AV190" i="2" s="1"/>
  <c r="AV169" i="2"/>
  <c r="AV170" i="2" s="1"/>
  <c r="AV187" i="2"/>
  <c r="AV188" i="2" s="1"/>
  <c r="AV185" i="2"/>
  <c r="AV186" i="2" s="1"/>
  <c r="AV179" i="2"/>
  <c r="AV180" i="2" s="1"/>
  <c r="AV177" i="2"/>
  <c r="AV178" i="2" s="1"/>
  <c r="AV171" i="2"/>
  <c r="AV172" i="2" s="1"/>
  <c r="AV165" i="2"/>
  <c r="AV166" i="2" s="1"/>
  <c r="AV181" i="2"/>
  <c r="AV182" i="2" s="1"/>
  <c r="AV183" i="2"/>
  <c r="AV184" i="2" s="1"/>
  <c r="AV167" i="2"/>
  <c r="AV168" i="2" s="1"/>
  <c r="AV173" i="2"/>
  <c r="AV174" i="2" s="1"/>
  <c r="AV159" i="2"/>
  <c r="AV160" i="2" s="1"/>
  <c r="AV157" i="2"/>
  <c r="AV158" i="2" s="1"/>
  <c r="AV155" i="2"/>
  <c r="AV156" i="2" s="1"/>
  <c r="AV153" i="2"/>
  <c r="AV154" i="2" s="1"/>
  <c r="AV149" i="2"/>
  <c r="AV150" i="2" s="1"/>
  <c r="AV163" i="2"/>
  <c r="AV164" i="2" s="1"/>
  <c r="AV161" i="2"/>
  <c r="AV162" i="2" s="1"/>
  <c r="AV151" i="2"/>
  <c r="AV152" i="2" s="1"/>
  <c r="AV143" i="2"/>
  <c r="AV144" i="2" s="1"/>
  <c r="AV145" i="2"/>
  <c r="AV146" i="2" s="1"/>
  <c r="AV123" i="2"/>
  <c r="AV124" i="2" s="1"/>
  <c r="AV141" i="2"/>
  <c r="AV142" i="2" s="1"/>
  <c r="AV119" i="2"/>
  <c r="AV120" i="2" s="1"/>
  <c r="AV117" i="2"/>
  <c r="AV118" i="2" s="1"/>
  <c r="AV111" i="2"/>
  <c r="AV112" i="2" s="1"/>
  <c r="AV107" i="2"/>
  <c r="AV108" i="2" s="1"/>
  <c r="AV105" i="2"/>
  <c r="AV106" i="2" s="1"/>
  <c r="AV95" i="2"/>
  <c r="AV96" i="2" s="1"/>
  <c r="AV93" i="2"/>
  <c r="AV94" i="2" s="1"/>
  <c r="AV87" i="2"/>
  <c r="AV88" i="2" s="1"/>
  <c r="AV125" i="2"/>
  <c r="AV126" i="2" s="1"/>
  <c r="AV109" i="2"/>
  <c r="AV110" i="2" s="1"/>
  <c r="AV97" i="2"/>
  <c r="AV98" i="2" s="1"/>
  <c r="AV121" i="2"/>
  <c r="AV122" i="2" s="1"/>
  <c r="AV127" i="2"/>
  <c r="AV128" i="2" s="1"/>
  <c r="AV73" i="2"/>
  <c r="AV74" i="2" s="1"/>
  <c r="AV69" i="2"/>
  <c r="AV70" i="2" s="1"/>
  <c r="AV57" i="2"/>
  <c r="AV58" i="2" s="1"/>
  <c r="AV101" i="2"/>
  <c r="AV102" i="2" s="1"/>
  <c r="AV89" i="2"/>
  <c r="AV90" i="2" s="1"/>
  <c r="AV81" i="2"/>
  <c r="AV82" i="2" s="1"/>
  <c r="AV77" i="2"/>
  <c r="AV78" i="2" s="1"/>
  <c r="AV75" i="2"/>
  <c r="AV76" i="2" s="1"/>
  <c r="AV99" i="2"/>
  <c r="AV100" i="2" s="1"/>
  <c r="AV85" i="2"/>
  <c r="AV86" i="2" s="1"/>
  <c r="AV67" i="2"/>
  <c r="AV68" i="2" s="1"/>
  <c r="AV61" i="2"/>
  <c r="AV62" i="2" s="1"/>
  <c r="AV59" i="2"/>
  <c r="AV60" i="2" s="1"/>
  <c r="AV115" i="2"/>
  <c r="AV116" i="2" s="1"/>
  <c r="AV113" i="2"/>
  <c r="AV114" i="2" s="1"/>
  <c r="AV91" i="2"/>
  <c r="AV92" i="2" s="1"/>
  <c r="AV133" i="2"/>
  <c r="AV134" i="2" s="1"/>
  <c r="AV131" i="2"/>
  <c r="AV132" i="2" s="1"/>
  <c r="AV83" i="2"/>
  <c r="AV84" i="2" s="1"/>
  <c r="AV63" i="2"/>
  <c r="AV64" i="2" s="1"/>
  <c r="AV147" i="2"/>
  <c r="AV148" i="2" s="1"/>
  <c r="AV79" i="2"/>
  <c r="AV80" i="2" s="1"/>
  <c r="AV71" i="2"/>
  <c r="AV72" i="2" s="1"/>
  <c r="AV65" i="2"/>
  <c r="AV66" i="2" s="1"/>
  <c r="AV103" i="2"/>
  <c r="AV104" i="2" s="1"/>
  <c r="AV13" i="2"/>
  <c r="AV7" i="2"/>
  <c r="AV129" i="2"/>
  <c r="AV130" i="2" s="1"/>
  <c r="AV139" i="2"/>
  <c r="AV140" i="2" s="1"/>
  <c r="AV17" i="2"/>
  <c r="AV18" i="2" s="1"/>
  <c r="AV55" i="2"/>
  <c r="AV56" i="2" s="1"/>
  <c r="AV49" i="2"/>
  <c r="AV50" i="2" s="1"/>
  <c r="AV23" i="2"/>
  <c r="AV24" i="2" s="1"/>
  <c r="AV21" i="2"/>
  <c r="AV22" i="2" s="1"/>
  <c r="AV9" i="2"/>
  <c r="AV10" i="2" s="1"/>
  <c r="AV51" i="2"/>
  <c r="AV52" i="2" s="1"/>
  <c r="AV15" i="2"/>
  <c r="AV16" i="2" s="1"/>
  <c r="AV135" i="2"/>
  <c r="AV136" i="2" s="1"/>
  <c r="AV53" i="2"/>
  <c r="AV54" i="2" s="1"/>
  <c r="AV19" i="2"/>
  <c r="AV5" i="2"/>
  <c r="AV29" i="2"/>
  <c r="AV30" i="2" s="1"/>
  <c r="AV11" i="2"/>
  <c r="AV12" i="2" s="1"/>
  <c r="AV45" i="2"/>
  <c r="AV46" i="2" s="1"/>
  <c r="AV3" i="2"/>
  <c r="AV4" i="2" s="1"/>
  <c r="AV47" i="2"/>
  <c r="AV48" i="2" s="1"/>
  <c r="AV2" i="2"/>
  <c r="AW1" i="2"/>
  <c r="B167" i="2"/>
  <c r="A169" i="2"/>
  <c r="AW6" i="3"/>
  <c r="AW2" i="3"/>
  <c r="AX1" i="3"/>
  <c r="AX13" i="3" l="1"/>
  <c r="AX14" i="3" s="1"/>
  <c r="AX5" i="3"/>
  <c r="AW137" i="2"/>
  <c r="AW138" i="2" s="1"/>
  <c r="AW244" i="2"/>
  <c r="AW237" i="2"/>
  <c r="AW238" i="2" s="1"/>
  <c r="AW239" i="2"/>
  <c r="AW240" i="2" s="1"/>
  <c r="AW241" i="2"/>
  <c r="AW242" i="2" s="1"/>
  <c r="AW215" i="2"/>
  <c r="AW216" i="2" s="1"/>
  <c r="AW231" i="2"/>
  <c r="AW232" i="2" s="1"/>
  <c r="AW225" i="2"/>
  <c r="AW226" i="2" s="1"/>
  <c r="AW233" i="2"/>
  <c r="AW234" i="2" s="1"/>
  <c r="AW229" i="2"/>
  <c r="AW230" i="2" s="1"/>
  <c r="AW227" i="2"/>
  <c r="AW228" i="2" s="1"/>
  <c r="AW203" i="2"/>
  <c r="AW204" i="2" s="1"/>
  <c r="AW235" i="2"/>
  <c r="AW236" i="2" s="1"/>
  <c r="AW223" i="2"/>
  <c r="AW224" i="2" s="1"/>
  <c r="AW219" i="2"/>
  <c r="AW220" i="2" s="1"/>
  <c r="AW199" i="2"/>
  <c r="AW200" i="2" s="1"/>
  <c r="AW205" i="2"/>
  <c r="AW206" i="2" s="1"/>
  <c r="AW211" i="2"/>
  <c r="AW212" i="2" s="1"/>
  <c r="AW221" i="2"/>
  <c r="AW222" i="2" s="1"/>
  <c r="AW217" i="2"/>
  <c r="AW218" i="2" s="1"/>
  <c r="AW209" i="2"/>
  <c r="AW210" i="2" s="1"/>
  <c r="AW201" i="2"/>
  <c r="AW202" i="2" s="1"/>
  <c r="AW207" i="2"/>
  <c r="AW208" i="2" s="1"/>
  <c r="AW213" i="2"/>
  <c r="AW214" i="2" s="1"/>
  <c r="AW191" i="2"/>
  <c r="AW192" i="2" s="1"/>
  <c r="AW189" i="2"/>
  <c r="AW190" i="2" s="1"/>
  <c r="AW187" i="2"/>
  <c r="AW188" i="2" s="1"/>
  <c r="AW197" i="2"/>
  <c r="AW198" i="2" s="1"/>
  <c r="AW179" i="2"/>
  <c r="AW180" i="2" s="1"/>
  <c r="AW167" i="2"/>
  <c r="AW168" i="2" s="1"/>
  <c r="AW193" i="2"/>
  <c r="AW194" i="2" s="1"/>
  <c r="AW195" i="2"/>
  <c r="AW196" i="2" s="1"/>
  <c r="AW185" i="2"/>
  <c r="AW186" i="2" s="1"/>
  <c r="AW173" i="2"/>
  <c r="AW174" i="2" s="1"/>
  <c r="AW175" i="2"/>
  <c r="AW176" i="2" s="1"/>
  <c r="AW181" i="2"/>
  <c r="AW182" i="2" s="1"/>
  <c r="AW177" i="2"/>
  <c r="AW178" i="2" s="1"/>
  <c r="AW171" i="2"/>
  <c r="AW172" i="2" s="1"/>
  <c r="AW165" i="2"/>
  <c r="AW166" i="2" s="1"/>
  <c r="AW183" i="2"/>
  <c r="AW184" i="2" s="1"/>
  <c r="AW169" i="2"/>
  <c r="AW170" i="2" s="1"/>
  <c r="AW159" i="2"/>
  <c r="AW160" i="2" s="1"/>
  <c r="AW157" i="2"/>
  <c r="AW158" i="2" s="1"/>
  <c r="AW155" i="2"/>
  <c r="AW156" i="2" s="1"/>
  <c r="AW153" i="2"/>
  <c r="AW154" i="2" s="1"/>
  <c r="AW163" i="2"/>
  <c r="AW164" i="2" s="1"/>
  <c r="AW161" i="2"/>
  <c r="AW162" i="2" s="1"/>
  <c r="AW151" i="2"/>
  <c r="AW152" i="2" s="1"/>
  <c r="AW149" i="2"/>
  <c r="AW150" i="2" s="1"/>
  <c r="AW145" i="2"/>
  <c r="AW146" i="2" s="1"/>
  <c r="AW123" i="2"/>
  <c r="AW124" i="2" s="1"/>
  <c r="AW147" i="2"/>
  <c r="AW148" i="2" s="1"/>
  <c r="AW127" i="2"/>
  <c r="AW128" i="2" s="1"/>
  <c r="AW141" i="2"/>
  <c r="AW142" i="2" s="1"/>
  <c r="AW125" i="2"/>
  <c r="AW126" i="2" s="1"/>
  <c r="AW115" i="2"/>
  <c r="AW116" i="2" s="1"/>
  <c r="AW103" i="2"/>
  <c r="AW104" i="2" s="1"/>
  <c r="AW91" i="2"/>
  <c r="AW92" i="2" s="1"/>
  <c r="AW119" i="2"/>
  <c r="AW120" i="2" s="1"/>
  <c r="AW117" i="2"/>
  <c r="AW118" i="2" s="1"/>
  <c r="AW111" i="2"/>
  <c r="AW112" i="2" s="1"/>
  <c r="AW107" i="2"/>
  <c r="AW108" i="2" s="1"/>
  <c r="AW105" i="2"/>
  <c r="AW106" i="2" s="1"/>
  <c r="AW95" i="2"/>
  <c r="AW96" i="2" s="1"/>
  <c r="AW93" i="2"/>
  <c r="AW94" i="2" s="1"/>
  <c r="AW109" i="2"/>
  <c r="AW110" i="2" s="1"/>
  <c r="AW113" i="2"/>
  <c r="AW114" i="2" s="1"/>
  <c r="AW101" i="2"/>
  <c r="AW102" i="2" s="1"/>
  <c r="AW99" i="2"/>
  <c r="AW100" i="2" s="1"/>
  <c r="AW97" i="2"/>
  <c r="AW98" i="2" s="1"/>
  <c r="AW89" i="2"/>
  <c r="AW90" i="2" s="1"/>
  <c r="AW77" i="2"/>
  <c r="AW78" i="2" s="1"/>
  <c r="AW73" i="2"/>
  <c r="AW74" i="2" s="1"/>
  <c r="AW69" i="2"/>
  <c r="AW70" i="2" s="1"/>
  <c r="AW57" i="2"/>
  <c r="AW58" i="2" s="1"/>
  <c r="AW81" i="2"/>
  <c r="AW82" i="2" s="1"/>
  <c r="AW75" i="2"/>
  <c r="AW76" i="2" s="1"/>
  <c r="AW135" i="2"/>
  <c r="AW136" i="2" s="1"/>
  <c r="AW85" i="2"/>
  <c r="AW86" i="2" s="1"/>
  <c r="AW67" i="2"/>
  <c r="AW68" i="2" s="1"/>
  <c r="AW61" i="2"/>
  <c r="AW62" i="2" s="1"/>
  <c r="AW59" i="2"/>
  <c r="AW60" i="2" s="1"/>
  <c r="AW83" i="2"/>
  <c r="AW84" i="2" s="1"/>
  <c r="AW63" i="2"/>
  <c r="AW64" i="2" s="1"/>
  <c r="AW121" i="2"/>
  <c r="AW122" i="2" s="1"/>
  <c r="AW143" i="2"/>
  <c r="AW144" i="2" s="1"/>
  <c r="AW87" i="2"/>
  <c r="AW88" i="2" s="1"/>
  <c r="AW79" i="2"/>
  <c r="AW80" i="2" s="1"/>
  <c r="AW71" i="2"/>
  <c r="AW72" i="2" s="1"/>
  <c r="AW65" i="2"/>
  <c r="AW66" i="2" s="1"/>
  <c r="AW11" i="2"/>
  <c r="AW12" i="2" s="1"/>
  <c r="AW7" i="2"/>
  <c r="AW13" i="2"/>
  <c r="AW133" i="2"/>
  <c r="AW134" i="2" s="1"/>
  <c r="AW129" i="2"/>
  <c r="AW130" i="2" s="1"/>
  <c r="AW139" i="2"/>
  <c r="AW140" i="2" s="1"/>
  <c r="AW17" i="2"/>
  <c r="AW131" i="2"/>
  <c r="AW132" i="2" s="1"/>
  <c r="AW55" i="2"/>
  <c r="AW56" i="2" s="1"/>
  <c r="AW49" i="2"/>
  <c r="AW50" i="2" s="1"/>
  <c r="AW23" i="2"/>
  <c r="AW24" i="2" s="1"/>
  <c r="AW21" i="2"/>
  <c r="AW22" i="2" s="1"/>
  <c r="AW9" i="2"/>
  <c r="AW10" i="2" s="1"/>
  <c r="AW51" i="2"/>
  <c r="AW52" i="2" s="1"/>
  <c r="AW15" i="2"/>
  <c r="AW16" i="2" s="1"/>
  <c r="AW53" i="2"/>
  <c r="AW54" i="2" s="1"/>
  <c r="AW19" i="2"/>
  <c r="AW5" i="2"/>
  <c r="AW2" i="2"/>
  <c r="AX1" i="2"/>
  <c r="AW3" i="2"/>
  <c r="AW4" i="2" s="1"/>
  <c r="AW45" i="2"/>
  <c r="AW46" i="2" s="1"/>
  <c r="AW47" i="2"/>
  <c r="AW48" i="2" s="1"/>
  <c r="B169" i="2"/>
  <c r="A171" i="2"/>
  <c r="AX2" i="3"/>
  <c r="AX9" i="3"/>
  <c r="AX10" i="3" s="1"/>
  <c r="AX6" i="3"/>
  <c r="AY1" i="3"/>
  <c r="AY13" i="3" l="1"/>
  <c r="AY14" i="3" s="1"/>
  <c r="AY5" i="3"/>
  <c r="AX137" i="2"/>
  <c r="AX138" i="2" s="1"/>
  <c r="AX235" i="2"/>
  <c r="AX236" i="2" s="1"/>
  <c r="AX233" i="2"/>
  <c r="AX234" i="2" s="1"/>
  <c r="AX225" i="2"/>
  <c r="AX226" i="2" s="1"/>
  <c r="AX229" i="2"/>
  <c r="AX230" i="2" s="1"/>
  <c r="AX227" i="2"/>
  <c r="AX228" i="2" s="1"/>
  <c r="AX244" i="2"/>
  <c r="AX241" i="2"/>
  <c r="AX242" i="2" s="1"/>
  <c r="AX239" i="2"/>
  <c r="AX240" i="2" s="1"/>
  <c r="AX237" i="2"/>
  <c r="AX238" i="2" s="1"/>
  <c r="AX217" i="2"/>
  <c r="AX218" i="2" s="1"/>
  <c r="AX215" i="2"/>
  <c r="AX216" i="2" s="1"/>
  <c r="AX223" i="2"/>
  <c r="AX224" i="2" s="1"/>
  <c r="AX231" i="2"/>
  <c r="AX232" i="2" s="1"/>
  <c r="AX221" i="2"/>
  <c r="AX222" i="2" s="1"/>
  <c r="AX209" i="2"/>
  <c r="AX210" i="2" s="1"/>
  <c r="AX219" i="2"/>
  <c r="AX220" i="2" s="1"/>
  <c r="AX213" i="2"/>
  <c r="AX214" i="2" s="1"/>
  <c r="AX211" i="2"/>
  <c r="AX212" i="2" s="1"/>
  <c r="AX207" i="2"/>
  <c r="AX208" i="2" s="1"/>
  <c r="AX199" i="2"/>
  <c r="AX200" i="2" s="1"/>
  <c r="AX203" i="2"/>
  <c r="AX204" i="2" s="1"/>
  <c r="AX205" i="2"/>
  <c r="AX206" i="2" s="1"/>
  <c r="AX201" i="2"/>
  <c r="AX202" i="2" s="1"/>
  <c r="AX191" i="2"/>
  <c r="AX192" i="2" s="1"/>
  <c r="AX195" i="2"/>
  <c r="AX196" i="2" s="1"/>
  <c r="AX189" i="2"/>
  <c r="AX190" i="2" s="1"/>
  <c r="AX187" i="2"/>
  <c r="AX188" i="2" s="1"/>
  <c r="AX197" i="2"/>
  <c r="AX198" i="2" s="1"/>
  <c r="AX193" i="2"/>
  <c r="AX194" i="2" s="1"/>
  <c r="AX177" i="2"/>
  <c r="AX178" i="2" s="1"/>
  <c r="AX171" i="2"/>
  <c r="AX172" i="2" s="1"/>
  <c r="AX165" i="2"/>
  <c r="AX166" i="2" s="1"/>
  <c r="AX169" i="2"/>
  <c r="AX170" i="2" s="1"/>
  <c r="AX173" i="2"/>
  <c r="AX174" i="2" s="1"/>
  <c r="AX185" i="2"/>
  <c r="AX186" i="2" s="1"/>
  <c r="AX175" i="2"/>
  <c r="AX176" i="2" s="1"/>
  <c r="AX179" i="2"/>
  <c r="AX180" i="2" s="1"/>
  <c r="AX167" i="2"/>
  <c r="AX168" i="2" s="1"/>
  <c r="AX181" i="2"/>
  <c r="AX182" i="2" s="1"/>
  <c r="AX183" i="2"/>
  <c r="AX184" i="2" s="1"/>
  <c r="AX163" i="2"/>
  <c r="AX164" i="2" s="1"/>
  <c r="AX161" i="2"/>
  <c r="AX162" i="2" s="1"/>
  <c r="AX151" i="2"/>
  <c r="AX152" i="2" s="1"/>
  <c r="AX159" i="2"/>
  <c r="AX160" i="2" s="1"/>
  <c r="AX157" i="2"/>
  <c r="AX158" i="2" s="1"/>
  <c r="AX155" i="2"/>
  <c r="AX156" i="2" s="1"/>
  <c r="AX153" i="2"/>
  <c r="AX154" i="2" s="1"/>
  <c r="AX149" i="2"/>
  <c r="AX150" i="2" s="1"/>
  <c r="AX141" i="2"/>
  <c r="AX142" i="2" s="1"/>
  <c r="AX143" i="2"/>
  <c r="AX144" i="2" s="1"/>
  <c r="AX121" i="2"/>
  <c r="AX122" i="2" s="1"/>
  <c r="AX127" i="2"/>
  <c r="AX128" i="2" s="1"/>
  <c r="AX115" i="2"/>
  <c r="AX116" i="2" s="1"/>
  <c r="AX103" i="2"/>
  <c r="AX104" i="2" s="1"/>
  <c r="AX91" i="2"/>
  <c r="AX92" i="2" s="1"/>
  <c r="AX119" i="2"/>
  <c r="AX120" i="2" s="1"/>
  <c r="AX117" i="2"/>
  <c r="AX118" i="2" s="1"/>
  <c r="AX111" i="2"/>
  <c r="AX112" i="2" s="1"/>
  <c r="AX107" i="2"/>
  <c r="AX108" i="2" s="1"/>
  <c r="AX105" i="2"/>
  <c r="AX106" i="2" s="1"/>
  <c r="AX95" i="2"/>
  <c r="AX96" i="2" s="1"/>
  <c r="AX93" i="2"/>
  <c r="AX94" i="2" s="1"/>
  <c r="AX145" i="2"/>
  <c r="AX146" i="2" s="1"/>
  <c r="AX125" i="2"/>
  <c r="AX126" i="2" s="1"/>
  <c r="AX147" i="2"/>
  <c r="AX148" i="2" s="1"/>
  <c r="AX123" i="2"/>
  <c r="AX124" i="2" s="1"/>
  <c r="AX87" i="2"/>
  <c r="AX88" i="2" s="1"/>
  <c r="AX79" i="2"/>
  <c r="AX80" i="2" s="1"/>
  <c r="AX71" i="2"/>
  <c r="AX72" i="2" s="1"/>
  <c r="AX65" i="2"/>
  <c r="AX66" i="2" s="1"/>
  <c r="AX101" i="2"/>
  <c r="AX102" i="2" s="1"/>
  <c r="AX89" i="2"/>
  <c r="AX90" i="2" s="1"/>
  <c r="AX77" i="2"/>
  <c r="AX78" i="2" s="1"/>
  <c r="AX73" i="2"/>
  <c r="AX74" i="2" s="1"/>
  <c r="AX69" i="2"/>
  <c r="AX70" i="2" s="1"/>
  <c r="AX57" i="2"/>
  <c r="AX58" i="2" s="1"/>
  <c r="AX99" i="2"/>
  <c r="AX100" i="2" s="1"/>
  <c r="AX81" i="2"/>
  <c r="AX82" i="2" s="1"/>
  <c r="AX75" i="2"/>
  <c r="AX76" i="2" s="1"/>
  <c r="AX135" i="2"/>
  <c r="AX136" i="2" s="1"/>
  <c r="AX113" i="2"/>
  <c r="AX114" i="2" s="1"/>
  <c r="AX85" i="2"/>
  <c r="AX86" i="2" s="1"/>
  <c r="AX67" i="2"/>
  <c r="AX68" i="2" s="1"/>
  <c r="AX61" i="2"/>
  <c r="AX62" i="2" s="1"/>
  <c r="AX59" i="2"/>
  <c r="AX60" i="2" s="1"/>
  <c r="AX109" i="2"/>
  <c r="AX110" i="2" s="1"/>
  <c r="AX97" i="2"/>
  <c r="AX98" i="2" s="1"/>
  <c r="AX83" i="2"/>
  <c r="AX84" i="2" s="1"/>
  <c r="AX63" i="2"/>
  <c r="AX64" i="2" s="1"/>
  <c r="AX129" i="2"/>
  <c r="AX130" i="2" s="1"/>
  <c r="AX53" i="2"/>
  <c r="AX54" i="2" s="1"/>
  <c r="AX19" i="2"/>
  <c r="AX5" i="2"/>
  <c r="AX11" i="2"/>
  <c r="AX12" i="2" s="1"/>
  <c r="AX13" i="2"/>
  <c r="AX7" i="2"/>
  <c r="AX8" i="2" s="1"/>
  <c r="AX139" i="2"/>
  <c r="AX140" i="2" s="1"/>
  <c r="AX133" i="2"/>
  <c r="AX134" i="2" s="1"/>
  <c r="AX17" i="2"/>
  <c r="AX131" i="2"/>
  <c r="AX132" i="2" s="1"/>
  <c r="AX55" i="2"/>
  <c r="AX56" i="2" s="1"/>
  <c r="AX49" i="2"/>
  <c r="AX50" i="2" s="1"/>
  <c r="AX23" i="2"/>
  <c r="AX24" i="2" s="1"/>
  <c r="AX21" i="2"/>
  <c r="AX22" i="2" s="1"/>
  <c r="AX9" i="2"/>
  <c r="AX10" i="2" s="1"/>
  <c r="AX51" i="2"/>
  <c r="AX52" i="2" s="1"/>
  <c r="AX15" i="2"/>
  <c r="AX16" i="2" s="1"/>
  <c r="A173" i="2"/>
  <c r="B171" i="2"/>
  <c r="AY1" i="2"/>
  <c r="AX47" i="2"/>
  <c r="AX48" i="2" s="1"/>
  <c r="AX3" i="2"/>
  <c r="AX4" i="2" s="1"/>
  <c r="AX45" i="2"/>
  <c r="AX46" i="2" s="1"/>
  <c r="AX2" i="2"/>
  <c r="AY9" i="3"/>
  <c r="AY10" i="3" s="1"/>
  <c r="AY2" i="3"/>
  <c r="AY6" i="3"/>
  <c r="AZ1" i="3"/>
  <c r="AZ5" i="3" l="1"/>
  <c r="AZ13" i="3"/>
  <c r="AZ14" i="3" s="1"/>
  <c r="AY137" i="2"/>
  <c r="AY138" i="2" s="1"/>
  <c r="AY239" i="2"/>
  <c r="AY240" i="2" s="1"/>
  <c r="AY244" i="2"/>
  <c r="AY227" i="2"/>
  <c r="AY228" i="2" s="1"/>
  <c r="AY241" i="2"/>
  <c r="AY242" i="2" s="1"/>
  <c r="AY229" i="2"/>
  <c r="AY230" i="2" s="1"/>
  <c r="AY233" i="2"/>
  <c r="AY234" i="2" s="1"/>
  <c r="AY231" i="2"/>
  <c r="AY232" i="2" s="1"/>
  <c r="AY235" i="2"/>
  <c r="AY236" i="2" s="1"/>
  <c r="AY237" i="2"/>
  <c r="AY238" i="2" s="1"/>
  <c r="AY221" i="2"/>
  <c r="AY222" i="2" s="1"/>
  <c r="AY201" i="2"/>
  <c r="AY202" i="2" s="1"/>
  <c r="AY217" i="2"/>
  <c r="AY218" i="2" s="1"/>
  <c r="AY203" i="2"/>
  <c r="AY204" i="2" s="1"/>
  <c r="AY225" i="2"/>
  <c r="AY226" i="2" s="1"/>
  <c r="AY207" i="2"/>
  <c r="AY208" i="2" s="1"/>
  <c r="AY199" i="2"/>
  <c r="AY200" i="2" s="1"/>
  <c r="AY223" i="2"/>
  <c r="AY224" i="2" s="1"/>
  <c r="AY205" i="2"/>
  <c r="AY206" i="2" s="1"/>
  <c r="AY213" i="2"/>
  <c r="AY214" i="2" s="1"/>
  <c r="AY219" i="2"/>
  <c r="AY220" i="2" s="1"/>
  <c r="AY211" i="2"/>
  <c r="AY212" i="2" s="1"/>
  <c r="AY215" i="2"/>
  <c r="AY216" i="2" s="1"/>
  <c r="AY209" i="2"/>
  <c r="AY210" i="2" s="1"/>
  <c r="AY195" i="2"/>
  <c r="AY196" i="2" s="1"/>
  <c r="AY197" i="2"/>
  <c r="AY198" i="2" s="1"/>
  <c r="AY191" i="2"/>
  <c r="AY192" i="2" s="1"/>
  <c r="AY189" i="2"/>
  <c r="AY190" i="2" s="1"/>
  <c r="AY187" i="2"/>
  <c r="AY188" i="2" s="1"/>
  <c r="AY183" i="2"/>
  <c r="AY184" i="2" s="1"/>
  <c r="AY175" i="2"/>
  <c r="AY176" i="2" s="1"/>
  <c r="AY193" i="2"/>
  <c r="AY194" i="2" s="1"/>
  <c r="AY181" i="2"/>
  <c r="AY182" i="2" s="1"/>
  <c r="AY169" i="2"/>
  <c r="AY170" i="2" s="1"/>
  <c r="AY173" i="2"/>
  <c r="AY174" i="2" s="1"/>
  <c r="AY165" i="2"/>
  <c r="AY166" i="2" s="1"/>
  <c r="AY185" i="2"/>
  <c r="AY186" i="2" s="1"/>
  <c r="AY179" i="2"/>
  <c r="AY180" i="2" s="1"/>
  <c r="AY177" i="2"/>
  <c r="AY178" i="2" s="1"/>
  <c r="AY171" i="2"/>
  <c r="AY172" i="2" s="1"/>
  <c r="AY167" i="2"/>
  <c r="AY168" i="2" s="1"/>
  <c r="AY163" i="2"/>
  <c r="AY164" i="2" s="1"/>
  <c r="AY161" i="2"/>
  <c r="AY162" i="2" s="1"/>
  <c r="AY151" i="2"/>
  <c r="AY152" i="2" s="1"/>
  <c r="AY149" i="2"/>
  <c r="AY150" i="2" s="1"/>
  <c r="AY157" i="2"/>
  <c r="AY158" i="2" s="1"/>
  <c r="AY155" i="2"/>
  <c r="AY156" i="2" s="1"/>
  <c r="AY153" i="2"/>
  <c r="AY154" i="2" s="1"/>
  <c r="AY159" i="2"/>
  <c r="AY160" i="2" s="1"/>
  <c r="AY5" i="2"/>
  <c r="AY143" i="2"/>
  <c r="AY144" i="2" s="1"/>
  <c r="AY121" i="2"/>
  <c r="AY122" i="2" s="1"/>
  <c r="AY145" i="2"/>
  <c r="AY146" i="2" s="1"/>
  <c r="AY123" i="2"/>
  <c r="AY124" i="2" s="1"/>
  <c r="AY147" i="2"/>
  <c r="AY148" i="2" s="1"/>
  <c r="AY127" i="2"/>
  <c r="AY128" i="2" s="1"/>
  <c r="AY113" i="2"/>
  <c r="AY114" i="2" s="1"/>
  <c r="AY101" i="2"/>
  <c r="AY102" i="2" s="1"/>
  <c r="AY99" i="2"/>
  <c r="AY100" i="2" s="1"/>
  <c r="AY141" i="2"/>
  <c r="AY142" i="2" s="1"/>
  <c r="AY115" i="2"/>
  <c r="AY116" i="2" s="1"/>
  <c r="AY103" i="2"/>
  <c r="AY104" i="2" s="1"/>
  <c r="AY91" i="2"/>
  <c r="AY92" i="2" s="1"/>
  <c r="AY119" i="2"/>
  <c r="AY120" i="2" s="1"/>
  <c r="AY117" i="2"/>
  <c r="AY118" i="2" s="1"/>
  <c r="AY111" i="2"/>
  <c r="AY112" i="2" s="1"/>
  <c r="AY107" i="2"/>
  <c r="AY108" i="2" s="1"/>
  <c r="AY105" i="2"/>
  <c r="AY106" i="2" s="1"/>
  <c r="AY109" i="2"/>
  <c r="AY110" i="2" s="1"/>
  <c r="AY97" i="2"/>
  <c r="AY98" i="2" s="1"/>
  <c r="AY85" i="2"/>
  <c r="AY86" i="2" s="1"/>
  <c r="AY125" i="2"/>
  <c r="AY126" i="2" s="1"/>
  <c r="AY95" i="2"/>
  <c r="AY96" i="2" s="1"/>
  <c r="AY87" i="2"/>
  <c r="AY88" i="2" s="1"/>
  <c r="AY79" i="2"/>
  <c r="AY80" i="2" s="1"/>
  <c r="AY71" i="2"/>
  <c r="AY72" i="2" s="1"/>
  <c r="AY65" i="2"/>
  <c r="AY66" i="2" s="1"/>
  <c r="AY89" i="2"/>
  <c r="AY90" i="2" s="1"/>
  <c r="AY77" i="2"/>
  <c r="AY78" i="2" s="1"/>
  <c r="AY73" i="2"/>
  <c r="AY74" i="2" s="1"/>
  <c r="AY69" i="2"/>
  <c r="AY70" i="2" s="1"/>
  <c r="AY57" i="2"/>
  <c r="AY58" i="2" s="1"/>
  <c r="AY81" i="2"/>
  <c r="AY82" i="2" s="1"/>
  <c r="AY75" i="2"/>
  <c r="AY76" i="2" s="1"/>
  <c r="AY67" i="2"/>
  <c r="AY68" i="2" s="1"/>
  <c r="AY61" i="2"/>
  <c r="AY62" i="2" s="1"/>
  <c r="AY59" i="2"/>
  <c r="AY60" i="2" s="1"/>
  <c r="AY93" i="2"/>
  <c r="AY94" i="2" s="1"/>
  <c r="AY133" i="2"/>
  <c r="AY134" i="2" s="1"/>
  <c r="AY131" i="2"/>
  <c r="AY132" i="2" s="1"/>
  <c r="AY83" i="2"/>
  <c r="AY84" i="2" s="1"/>
  <c r="AY63" i="2"/>
  <c r="AY64" i="2" s="1"/>
  <c r="AY129" i="2"/>
  <c r="AY130" i="2" s="1"/>
  <c r="AY53" i="2"/>
  <c r="AY54" i="2" s="1"/>
  <c r="AY51" i="2"/>
  <c r="AY52" i="2" s="1"/>
  <c r="AY25" i="2"/>
  <c r="AY26" i="2" s="1"/>
  <c r="AY15" i="2"/>
  <c r="AY16" i="2" s="1"/>
  <c r="AY19" i="2"/>
  <c r="AY11" i="2"/>
  <c r="AY12" i="2" s="1"/>
  <c r="AY13" i="2"/>
  <c r="AY7" i="2"/>
  <c r="AY8" i="2" s="1"/>
  <c r="AY139" i="2"/>
  <c r="AY140" i="2" s="1"/>
  <c r="AY17" i="2"/>
  <c r="AY135" i="2"/>
  <c r="AY136" i="2" s="1"/>
  <c r="AY55" i="2"/>
  <c r="AY56" i="2" s="1"/>
  <c r="AY49" i="2"/>
  <c r="AY50" i="2" s="1"/>
  <c r="AY23" i="2"/>
  <c r="AY24" i="2" s="1"/>
  <c r="AY21" i="2"/>
  <c r="AY22" i="2" s="1"/>
  <c r="AY9" i="2"/>
  <c r="AY10" i="2" s="1"/>
  <c r="AZ1" i="2"/>
  <c r="AY2" i="2"/>
  <c r="AY3" i="2"/>
  <c r="AY4" i="2" s="1"/>
  <c r="AY47" i="2"/>
  <c r="AY48" i="2" s="1"/>
  <c r="AY45" i="2"/>
  <c r="AY46" i="2" s="1"/>
  <c r="A175" i="2"/>
  <c r="B173" i="2"/>
  <c r="AZ2" i="3"/>
  <c r="AZ9" i="3"/>
  <c r="AZ10" i="3" s="1"/>
  <c r="AZ6" i="3"/>
  <c r="BA1" i="3"/>
  <c r="BA5" i="3" l="1"/>
  <c r="BA13" i="3"/>
  <c r="BA14" i="3" s="1"/>
  <c r="AZ137" i="2"/>
  <c r="AZ138" i="2" s="1"/>
  <c r="AZ231" i="2"/>
  <c r="AZ232" i="2" s="1"/>
  <c r="AZ244" i="2"/>
  <c r="AZ237" i="2"/>
  <c r="AZ238" i="2" s="1"/>
  <c r="AZ239" i="2"/>
  <c r="AZ240" i="2" s="1"/>
  <c r="AZ229" i="2"/>
  <c r="AZ230" i="2" s="1"/>
  <c r="AZ227" i="2"/>
  <c r="AZ228" i="2" s="1"/>
  <c r="AZ225" i="2"/>
  <c r="AZ226" i="2" s="1"/>
  <c r="AZ223" i="2"/>
  <c r="AZ224" i="2" s="1"/>
  <c r="AZ241" i="2"/>
  <c r="AZ242" i="2" s="1"/>
  <c r="AZ235" i="2"/>
  <c r="AZ236" i="2" s="1"/>
  <c r="AZ219" i="2"/>
  <c r="AZ220" i="2" s="1"/>
  <c r="AZ213" i="2"/>
  <c r="AZ214" i="2" s="1"/>
  <c r="AZ199" i="2"/>
  <c r="AZ200" i="2" s="1"/>
  <c r="AZ221" i="2"/>
  <c r="AZ222" i="2" s="1"/>
  <c r="AZ215" i="2"/>
  <c r="AZ216" i="2" s="1"/>
  <c r="AZ211" i="2"/>
  <c r="AZ212" i="2" s="1"/>
  <c r="AZ207" i="2"/>
  <c r="AZ208" i="2" s="1"/>
  <c r="AZ205" i="2"/>
  <c r="AZ206" i="2" s="1"/>
  <c r="AZ233" i="2"/>
  <c r="AZ234" i="2" s="1"/>
  <c r="AZ217" i="2"/>
  <c r="AZ218" i="2" s="1"/>
  <c r="AZ209" i="2"/>
  <c r="AZ210" i="2" s="1"/>
  <c r="AZ203" i="2"/>
  <c r="AZ204" i="2" s="1"/>
  <c r="AZ201" i="2"/>
  <c r="AZ202" i="2" s="1"/>
  <c r="AZ193" i="2"/>
  <c r="AZ194" i="2" s="1"/>
  <c r="AZ195" i="2"/>
  <c r="AZ196" i="2" s="1"/>
  <c r="AZ185" i="2"/>
  <c r="AZ186" i="2" s="1"/>
  <c r="AZ191" i="2"/>
  <c r="AZ192" i="2" s="1"/>
  <c r="AZ197" i="2"/>
  <c r="AZ198" i="2" s="1"/>
  <c r="AZ169" i="2"/>
  <c r="AZ170" i="2" s="1"/>
  <c r="AZ183" i="2"/>
  <c r="AZ184" i="2" s="1"/>
  <c r="AZ167" i="2"/>
  <c r="AZ168" i="2" s="1"/>
  <c r="AZ187" i="2"/>
  <c r="AZ188" i="2" s="1"/>
  <c r="AZ173" i="2"/>
  <c r="AZ174" i="2" s="1"/>
  <c r="AZ175" i="2"/>
  <c r="AZ176" i="2" s="1"/>
  <c r="AZ179" i="2"/>
  <c r="AZ180" i="2" s="1"/>
  <c r="AZ177" i="2"/>
  <c r="AZ178" i="2" s="1"/>
  <c r="AZ171" i="2"/>
  <c r="AZ172" i="2" s="1"/>
  <c r="AZ165" i="2"/>
  <c r="AZ166" i="2" s="1"/>
  <c r="AZ189" i="2"/>
  <c r="AZ190" i="2" s="1"/>
  <c r="AZ181" i="2"/>
  <c r="AZ182" i="2" s="1"/>
  <c r="AZ149" i="2"/>
  <c r="AZ150" i="2" s="1"/>
  <c r="AZ159" i="2"/>
  <c r="AZ160" i="2" s="1"/>
  <c r="AZ157" i="2"/>
  <c r="AZ158" i="2" s="1"/>
  <c r="AZ155" i="2"/>
  <c r="AZ156" i="2" s="1"/>
  <c r="AZ163" i="2"/>
  <c r="AZ164" i="2" s="1"/>
  <c r="AZ153" i="2"/>
  <c r="AZ154" i="2" s="1"/>
  <c r="AZ161" i="2"/>
  <c r="AZ162" i="2" s="1"/>
  <c r="AZ151" i="2"/>
  <c r="AZ152" i="2" s="1"/>
  <c r="AZ5" i="2"/>
  <c r="AZ147" i="2"/>
  <c r="AZ148" i="2" s="1"/>
  <c r="AZ141" i="2"/>
  <c r="AZ142" i="2" s="1"/>
  <c r="AZ125" i="2"/>
  <c r="AZ126" i="2" s="1"/>
  <c r="AZ123" i="2"/>
  <c r="AZ124" i="2" s="1"/>
  <c r="AZ127" i="2"/>
  <c r="AZ128" i="2" s="1"/>
  <c r="AZ113" i="2"/>
  <c r="AZ114" i="2" s="1"/>
  <c r="AZ101" i="2"/>
  <c r="AZ102" i="2" s="1"/>
  <c r="AZ99" i="2"/>
  <c r="AZ100" i="2" s="1"/>
  <c r="AZ89" i="2"/>
  <c r="AZ90" i="2" s="1"/>
  <c r="AZ115" i="2"/>
  <c r="AZ116" i="2" s="1"/>
  <c r="AZ103" i="2"/>
  <c r="AZ104" i="2" s="1"/>
  <c r="AZ91" i="2"/>
  <c r="AZ92" i="2" s="1"/>
  <c r="AZ143" i="2"/>
  <c r="AZ144" i="2" s="1"/>
  <c r="AZ121" i="2"/>
  <c r="AZ122" i="2" s="1"/>
  <c r="AZ83" i="2"/>
  <c r="AZ84" i="2" s="1"/>
  <c r="AZ63" i="2"/>
  <c r="AZ64" i="2" s="1"/>
  <c r="AZ129" i="2"/>
  <c r="AZ130" i="2" s="1"/>
  <c r="AZ105" i="2"/>
  <c r="AZ106" i="2" s="1"/>
  <c r="AZ95" i="2"/>
  <c r="AZ96" i="2" s="1"/>
  <c r="AZ87" i="2"/>
  <c r="AZ88" i="2" s="1"/>
  <c r="AZ79" i="2"/>
  <c r="AZ80" i="2" s="1"/>
  <c r="AZ71" i="2"/>
  <c r="AZ72" i="2" s="1"/>
  <c r="AZ65" i="2"/>
  <c r="AZ66" i="2" s="1"/>
  <c r="AZ117" i="2"/>
  <c r="AZ118" i="2" s="1"/>
  <c r="AZ145" i="2"/>
  <c r="AZ146" i="2" s="1"/>
  <c r="AZ77" i="2"/>
  <c r="AZ78" i="2" s="1"/>
  <c r="AZ73" i="2"/>
  <c r="AZ74" i="2" s="1"/>
  <c r="AZ69" i="2"/>
  <c r="AZ70" i="2" s="1"/>
  <c r="AZ57" i="2"/>
  <c r="AZ58" i="2" s="1"/>
  <c r="AZ85" i="2"/>
  <c r="AZ86" i="2" s="1"/>
  <c r="AZ81" i="2"/>
  <c r="AZ82" i="2" s="1"/>
  <c r="AZ75" i="2"/>
  <c r="AZ76" i="2" s="1"/>
  <c r="AZ111" i="2"/>
  <c r="AZ112" i="2" s="1"/>
  <c r="AZ109" i="2"/>
  <c r="AZ110" i="2" s="1"/>
  <c r="AZ107" i="2"/>
  <c r="AZ108" i="2" s="1"/>
  <c r="AZ97" i="2"/>
  <c r="AZ98" i="2" s="1"/>
  <c r="AZ67" i="2"/>
  <c r="AZ68" i="2" s="1"/>
  <c r="AZ61" i="2"/>
  <c r="AZ62" i="2" s="1"/>
  <c r="AZ59" i="2"/>
  <c r="AZ60" i="2" s="1"/>
  <c r="AZ119" i="2"/>
  <c r="AZ120" i="2" s="1"/>
  <c r="AZ93" i="2"/>
  <c r="AZ94" i="2" s="1"/>
  <c r="AZ133" i="2"/>
  <c r="AZ134" i="2" s="1"/>
  <c r="AZ131" i="2"/>
  <c r="AZ132" i="2" s="1"/>
  <c r="AZ135" i="2"/>
  <c r="AZ136" i="2" s="1"/>
  <c r="AZ55" i="2"/>
  <c r="AZ56" i="2" s="1"/>
  <c r="AZ49" i="2"/>
  <c r="AZ50" i="2" s="1"/>
  <c r="AZ23" i="2"/>
  <c r="AZ24" i="2" s="1"/>
  <c r="AZ21" i="2"/>
  <c r="AZ22" i="2" s="1"/>
  <c r="AZ9" i="2"/>
  <c r="AZ10" i="2" s="1"/>
  <c r="AZ53" i="2"/>
  <c r="AZ54" i="2" s="1"/>
  <c r="AZ51" i="2"/>
  <c r="AZ52" i="2" s="1"/>
  <c r="AZ15" i="2"/>
  <c r="AZ16" i="2" s="1"/>
  <c r="AZ19" i="2"/>
  <c r="AZ25" i="2"/>
  <c r="AZ26" i="2" s="1"/>
  <c r="AZ11" i="2"/>
  <c r="AZ12" i="2" s="1"/>
  <c r="AZ139" i="2"/>
  <c r="AZ140" i="2" s="1"/>
  <c r="AZ13" i="2"/>
  <c r="AZ7" i="2"/>
  <c r="AZ8" i="2" s="1"/>
  <c r="AZ17" i="2"/>
  <c r="A177" i="2"/>
  <c r="B175" i="2"/>
  <c r="AZ47" i="2"/>
  <c r="AZ48" i="2" s="1"/>
  <c r="AZ45" i="2"/>
  <c r="AZ46" i="2" s="1"/>
  <c r="AZ3" i="2"/>
  <c r="AZ4" i="2" s="1"/>
  <c r="AZ2" i="2"/>
  <c r="BA1" i="2"/>
  <c r="BA6" i="3"/>
  <c r="BA2" i="3"/>
  <c r="BA9" i="3"/>
  <c r="BA10" i="3" s="1"/>
  <c r="BB1" i="3"/>
  <c r="BB13" i="3" l="1"/>
  <c r="BB14" i="3" s="1"/>
  <c r="BB5" i="3"/>
  <c r="BA137" i="2"/>
  <c r="BA138" i="2" s="1"/>
  <c r="BA241" i="2"/>
  <c r="BA242" i="2" s="1"/>
  <c r="BA233" i="2"/>
  <c r="BA234" i="2" s="1"/>
  <c r="BA244" i="2"/>
  <c r="BA235" i="2"/>
  <c r="BA236" i="2" s="1"/>
  <c r="BA231" i="2"/>
  <c r="BA232" i="2" s="1"/>
  <c r="BA239" i="2"/>
  <c r="BA240" i="2" s="1"/>
  <c r="BA211" i="2"/>
  <c r="BA212" i="2" s="1"/>
  <c r="BA209" i="2"/>
  <c r="BA210" i="2" s="1"/>
  <c r="BA207" i="2"/>
  <c r="BA208" i="2" s="1"/>
  <c r="BA205" i="2"/>
  <c r="BA206" i="2" s="1"/>
  <c r="BA237" i="2"/>
  <c r="BA238" i="2" s="1"/>
  <c r="BA219" i="2"/>
  <c r="BA220" i="2" s="1"/>
  <c r="BA217" i="2"/>
  <c r="BA218" i="2" s="1"/>
  <c r="BA225" i="2"/>
  <c r="BA226" i="2" s="1"/>
  <c r="BA201" i="2"/>
  <c r="BA202" i="2" s="1"/>
  <c r="BA213" i="2"/>
  <c r="BA214" i="2" s="1"/>
  <c r="BA227" i="2"/>
  <c r="BA228" i="2" s="1"/>
  <c r="BA215" i="2"/>
  <c r="BA216" i="2" s="1"/>
  <c r="BA203" i="2"/>
  <c r="BA204" i="2" s="1"/>
  <c r="BA229" i="2"/>
  <c r="BA230" i="2" s="1"/>
  <c r="BA223" i="2"/>
  <c r="BA224" i="2" s="1"/>
  <c r="BA221" i="2"/>
  <c r="BA222" i="2" s="1"/>
  <c r="BA199" i="2"/>
  <c r="BA200" i="2" s="1"/>
  <c r="BA195" i="2"/>
  <c r="BA196" i="2" s="1"/>
  <c r="BA185" i="2"/>
  <c r="BA186" i="2" s="1"/>
  <c r="BA173" i="2"/>
  <c r="BA174" i="2" s="1"/>
  <c r="BA197" i="2"/>
  <c r="BA198" i="2" s="1"/>
  <c r="BA193" i="2"/>
  <c r="BA194" i="2" s="1"/>
  <c r="BA179" i="2"/>
  <c r="BA180" i="2" s="1"/>
  <c r="BA167" i="2"/>
  <c r="BA168" i="2" s="1"/>
  <c r="BA183" i="2"/>
  <c r="BA184" i="2" s="1"/>
  <c r="BA169" i="2"/>
  <c r="BA170" i="2" s="1"/>
  <c r="BA187" i="2"/>
  <c r="BA188" i="2" s="1"/>
  <c r="BA175" i="2"/>
  <c r="BA176" i="2" s="1"/>
  <c r="BA191" i="2"/>
  <c r="BA192" i="2" s="1"/>
  <c r="BA177" i="2"/>
  <c r="BA178" i="2" s="1"/>
  <c r="BA171" i="2"/>
  <c r="BA172" i="2" s="1"/>
  <c r="BA165" i="2"/>
  <c r="BA166" i="2" s="1"/>
  <c r="BA189" i="2"/>
  <c r="BA190" i="2" s="1"/>
  <c r="BA181" i="2"/>
  <c r="BA182" i="2" s="1"/>
  <c r="BA149" i="2"/>
  <c r="BA150" i="2" s="1"/>
  <c r="BA163" i="2"/>
  <c r="BA164" i="2" s="1"/>
  <c r="BA161" i="2"/>
  <c r="BA162" i="2" s="1"/>
  <c r="BA151" i="2"/>
  <c r="BA152" i="2" s="1"/>
  <c r="BA153" i="2"/>
  <c r="BA154" i="2" s="1"/>
  <c r="BA157" i="2"/>
  <c r="BA158" i="2" s="1"/>
  <c r="BA155" i="2"/>
  <c r="BA156" i="2" s="1"/>
  <c r="BA159" i="2"/>
  <c r="BA160" i="2" s="1"/>
  <c r="BA5" i="2"/>
  <c r="BA141" i="2"/>
  <c r="BA142" i="2" s="1"/>
  <c r="BA125" i="2"/>
  <c r="BA126" i="2" s="1"/>
  <c r="BA119" i="2"/>
  <c r="BA120" i="2" s="1"/>
  <c r="BA143" i="2"/>
  <c r="BA144" i="2" s="1"/>
  <c r="BA121" i="2"/>
  <c r="BA122" i="2" s="1"/>
  <c r="BA145" i="2"/>
  <c r="BA146" i="2" s="1"/>
  <c r="BA123" i="2"/>
  <c r="BA124" i="2" s="1"/>
  <c r="BA147" i="2"/>
  <c r="BA148" i="2" s="1"/>
  <c r="BA109" i="2"/>
  <c r="BA110" i="2" s="1"/>
  <c r="BA97" i="2"/>
  <c r="BA98" i="2" s="1"/>
  <c r="BA127" i="2"/>
  <c r="BA128" i="2" s="1"/>
  <c r="BA113" i="2"/>
  <c r="BA114" i="2" s="1"/>
  <c r="BA101" i="2"/>
  <c r="BA102" i="2" s="1"/>
  <c r="BA99" i="2"/>
  <c r="BA100" i="2" s="1"/>
  <c r="BA91" i="2"/>
  <c r="BA92" i="2" s="1"/>
  <c r="BA89" i="2"/>
  <c r="BA90" i="2" s="1"/>
  <c r="BA115" i="2"/>
  <c r="BA116" i="2" s="1"/>
  <c r="BA103" i="2"/>
  <c r="BA104" i="2" s="1"/>
  <c r="BA117" i="2"/>
  <c r="BA118" i="2" s="1"/>
  <c r="BA111" i="2"/>
  <c r="BA112" i="2" s="1"/>
  <c r="BA107" i="2"/>
  <c r="BA108" i="2" s="1"/>
  <c r="BA105" i="2"/>
  <c r="BA106" i="2" s="1"/>
  <c r="BA95" i="2"/>
  <c r="BA96" i="2" s="1"/>
  <c r="BA93" i="2"/>
  <c r="BA94" i="2" s="1"/>
  <c r="BA87" i="2"/>
  <c r="BA88" i="2" s="1"/>
  <c r="BA83" i="2"/>
  <c r="BA84" i="2" s="1"/>
  <c r="BA81" i="2"/>
  <c r="BA82" i="2" s="1"/>
  <c r="BA75" i="2"/>
  <c r="BA76" i="2" s="1"/>
  <c r="BA133" i="2"/>
  <c r="BA134" i="2" s="1"/>
  <c r="BA131" i="2"/>
  <c r="BA132" i="2" s="1"/>
  <c r="BA63" i="2"/>
  <c r="BA64" i="2" s="1"/>
  <c r="BA79" i="2"/>
  <c r="BA80" i="2" s="1"/>
  <c r="BA71" i="2"/>
  <c r="BA72" i="2" s="1"/>
  <c r="BA65" i="2"/>
  <c r="BA66" i="2" s="1"/>
  <c r="BA77" i="2"/>
  <c r="BA78" i="2" s="1"/>
  <c r="BA73" i="2"/>
  <c r="BA74" i="2" s="1"/>
  <c r="BA69" i="2"/>
  <c r="BA70" i="2" s="1"/>
  <c r="BA57" i="2"/>
  <c r="BA58" i="2" s="1"/>
  <c r="BA85" i="2"/>
  <c r="BA86" i="2" s="1"/>
  <c r="BA135" i="2"/>
  <c r="BA136" i="2" s="1"/>
  <c r="BA67" i="2"/>
  <c r="BA68" i="2" s="1"/>
  <c r="BA61" i="2"/>
  <c r="BA62" i="2" s="1"/>
  <c r="BA59" i="2"/>
  <c r="BA60" i="2" s="1"/>
  <c r="BA17" i="2"/>
  <c r="BA55" i="2"/>
  <c r="BA56" i="2" s="1"/>
  <c r="BA49" i="2"/>
  <c r="BA50" i="2" s="1"/>
  <c r="BA23" i="2"/>
  <c r="BA21" i="2"/>
  <c r="BA22" i="2" s="1"/>
  <c r="BA53" i="2"/>
  <c r="BA54" i="2" s="1"/>
  <c r="BA51" i="2"/>
  <c r="BA52" i="2" s="1"/>
  <c r="BA15" i="2"/>
  <c r="BA16" i="2" s="1"/>
  <c r="BA19" i="2"/>
  <c r="BA9" i="2"/>
  <c r="BA10" i="2" s="1"/>
  <c r="BA129" i="2"/>
  <c r="BA130" i="2" s="1"/>
  <c r="BA25" i="2"/>
  <c r="BA26" i="2" s="1"/>
  <c r="BA11" i="2"/>
  <c r="BA12" i="2" s="1"/>
  <c r="BA13" i="2"/>
  <c r="BA7" i="2"/>
  <c r="BA8" i="2" s="1"/>
  <c r="BA139" i="2"/>
  <c r="BA140" i="2" s="1"/>
  <c r="BA47" i="2"/>
  <c r="BA48" i="2" s="1"/>
  <c r="BA45" i="2"/>
  <c r="BA46" i="2" s="1"/>
  <c r="BA3" i="2"/>
  <c r="BA4" i="2" s="1"/>
  <c r="BB1" i="2"/>
  <c r="BA2" i="2"/>
  <c r="A179" i="2"/>
  <c r="B177" i="2"/>
  <c r="BB9" i="3"/>
  <c r="BB10" i="3" s="1"/>
  <c r="BB6" i="3"/>
  <c r="BB2" i="3"/>
  <c r="BC1" i="3"/>
  <c r="BC13" i="3" l="1"/>
  <c r="BC14" i="3" s="1"/>
  <c r="BC5" i="3"/>
  <c r="BB137" i="2"/>
  <c r="BB138" i="2" s="1"/>
  <c r="BB239" i="2"/>
  <c r="BB240" i="2" s="1"/>
  <c r="BB244" i="2"/>
  <c r="BB233" i="2"/>
  <c r="BB234" i="2" s="1"/>
  <c r="BB229" i="2"/>
  <c r="BB230" i="2" s="1"/>
  <c r="BB227" i="2"/>
  <c r="BB228" i="2" s="1"/>
  <c r="BB225" i="2"/>
  <c r="BB226" i="2" s="1"/>
  <c r="BB223" i="2"/>
  <c r="BB224" i="2" s="1"/>
  <c r="BB241" i="2"/>
  <c r="BB242" i="2" s="1"/>
  <c r="BB235" i="2"/>
  <c r="BB236" i="2" s="1"/>
  <c r="BB237" i="2"/>
  <c r="BB238" i="2" s="1"/>
  <c r="BB221" i="2"/>
  <c r="BB222" i="2" s="1"/>
  <c r="BB201" i="2"/>
  <c r="BB202" i="2" s="1"/>
  <c r="BB199" i="2"/>
  <c r="BB200" i="2" s="1"/>
  <c r="BB203" i="2"/>
  <c r="BB204" i="2" s="1"/>
  <c r="BB213" i="2"/>
  <c r="BB214" i="2" s="1"/>
  <c r="BB209" i="2"/>
  <c r="BB210" i="2" s="1"/>
  <c r="BB205" i="2"/>
  <c r="BB206" i="2" s="1"/>
  <c r="BB219" i="2"/>
  <c r="BB220" i="2" s="1"/>
  <c r="BB231" i="2"/>
  <c r="BB232" i="2" s="1"/>
  <c r="BB217" i="2"/>
  <c r="BB218" i="2" s="1"/>
  <c r="BB215" i="2"/>
  <c r="BB216" i="2" s="1"/>
  <c r="BB211" i="2"/>
  <c r="BB212" i="2" s="1"/>
  <c r="BB207" i="2"/>
  <c r="BB208" i="2" s="1"/>
  <c r="BB193" i="2"/>
  <c r="BB194" i="2" s="1"/>
  <c r="BB195" i="2"/>
  <c r="BB196" i="2" s="1"/>
  <c r="BB177" i="2"/>
  <c r="BB178" i="2" s="1"/>
  <c r="BB171" i="2"/>
  <c r="BB172" i="2" s="1"/>
  <c r="BB165" i="2"/>
  <c r="BB166" i="2" s="1"/>
  <c r="BB197" i="2"/>
  <c r="BB198" i="2" s="1"/>
  <c r="BB191" i="2"/>
  <c r="BB192" i="2" s="1"/>
  <c r="BB189" i="2"/>
  <c r="BB190" i="2" s="1"/>
  <c r="BB181" i="2"/>
  <c r="BB182" i="2" s="1"/>
  <c r="BB183" i="2"/>
  <c r="BB184" i="2" s="1"/>
  <c r="BB169" i="2"/>
  <c r="BB170" i="2" s="1"/>
  <c r="BB187" i="2"/>
  <c r="BB188" i="2" s="1"/>
  <c r="BB173" i="2"/>
  <c r="BB174" i="2" s="1"/>
  <c r="BB185" i="2"/>
  <c r="BB186" i="2" s="1"/>
  <c r="BB175" i="2"/>
  <c r="BB176" i="2" s="1"/>
  <c r="BB179" i="2"/>
  <c r="BB180" i="2" s="1"/>
  <c r="BB167" i="2"/>
  <c r="BB168" i="2" s="1"/>
  <c r="BB153" i="2"/>
  <c r="BB154" i="2" s="1"/>
  <c r="BB157" i="2"/>
  <c r="BB158" i="2" s="1"/>
  <c r="BB155" i="2"/>
  <c r="BB156" i="2" s="1"/>
  <c r="BB163" i="2"/>
  <c r="BB164" i="2" s="1"/>
  <c r="BB149" i="2"/>
  <c r="BB150" i="2" s="1"/>
  <c r="BB161" i="2"/>
  <c r="BB162" i="2" s="1"/>
  <c r="BB151" i="2"/>
  <c r="BB152" i="2" s="1"/>
  <c r="BB159" i="2"/>
  <c r="BB160" i="2" s="1"/>
  <c r="BB5" i="2"/>
  <c r="BB145" i="2"/>
  <c r="BB146" i="2" s="1"/>
  <c r="BB147" i="2"/>
  <c r="BB148" i="2" s="1"/>
  <c r="BB127" i="2"/>
  <c r="BB128" i="2" s="1"/>
  <c r="BB143" i="2"/>
  <c r="BB144" i="2" s="1"/>
  <c r="BB121" i="2"/>
  <c r="BB122" i="2" s="1"/>
  <c r="BB123" i="2"/>
  <c r="BB124" i="2" s="1"/>
  <c r="BB109" i="2"/>
  <c r="BB110" i="2" s="1"/>
  <c r="BB97" i="2"/>
  <c r="BB98" i="2" s="1"/>
  <c r="BB141" i="2"/>
  <c r="BB142" i="2" s="1"/>
  <c r="BB113" i="2"/>
  <c r="BB114" i="2" s="1"/>
  <c r="BB101" i="2"/>
  <c r="BB102" i="2" s="1"/>
  <c r="BB99" i="2"/>
  <c r="BB100" i="2" s="1"/>
  <c r="BB89" i="2"/>
  <c r="BB90" i="2" s="1"/>
  <c r="BB125" i="2"/>
  <c r="BB126" i="2" s="1"/>
  <c r="BB119" i="2"/>
  <c r="BB120" i="2" s="1"/>
  <c r="BB103" i="2"/>
  <c r="BB104" i="2" s="1"/>
  <c r="BB93" i="2"/>
  <c r="BB94" i="2" s="1"/>
  <c r="BB67" i="2"/>
  <c r="BB68" i="2" s="1"/>
  <c r="BB61" i="2"/>
  <c r="BB62" i="2" s="1"/>
  <c r="BB59" i="2"/>
  <c r="BB60" i="2" s="1"/>
  <c r="BB83" i="2"/>
  <c r="BB84" i="2" s="1"/>
  <c r="BB133" i="2"/>
  <c r="BB134" i="2" s="1"/>
  <c r="BB105" i="2"/>
  <c r="BB106" i="2" s="1"/>
  <c r="BB95" i="2"/>
  <c r="BB96" i="2" s="1"/>
  <c r="BB63" i="2"/>
  <c r="BB64" i="2" s="1"/>
  <c r="BB129" i="2"/>
  <c r="BB130" i="2" s="1"/>
  <c r="BB87" i="2"/>
  <c r="BB88" i="2" s="1"/>
  <c r="BB117" i="2"/>
  <c r="BB118" i="2" s="1"/>
  <c r="BB115" i="2"/>
  <c r="BB116" i="2" s="1"/>
  <c r="BB79" i="2"/>
  <c r="BB80" i="2" s="1"/>
  <c r="BB71" i="2"/>
  <c r="BB72" i="2" s="1"/>
  <c r="BB65" i="2"/>
  <c r="BB66" i="2" s="1"/>
  <c r="BB91" i="2"/>
  <c r="BB92" i="2" s="1"/>
  <c r="BB81" i="2"/>
  <c r="BB82" i="2" s="1"/>
  <c r="BB77" i="2"/>
  <c r="BB78" i="2" s="1"/>
  <c r="BB75" i="2"/>
  <c r="BB76" i="2" s="1"/>
  <c r="BB73" i="2"/>
  <c r="BB74" i="2" s="1"/>
  <c r="BB69" i="2"/>
  <c r="BB70" i="2" s="1"/>
  <c r="BB57" i="2"/>
  <c r="BB58" i="2" s="1"/>
  <c r="BB111" i="2"/>
  <c r="BB112" i="2" s="1"/>
  <c r="BB107" i="2"/>
  <c r="BB108" i="2" s="1"/>
  <c r="BB85" i="2"/>
  <c r="BB86" i="2" s="1"/>
  <c r="BB135" i="2"/>
  <c r="BB136" i="2" s="1"/>
  <c r="BB55" i="2"/>
  <c r="BB56" i="2" s="1"/>
  <c r="BB17" i="2"/>
  <c r="BB49" i="2"/>
  <c r="BB50" i="2" s="1"/>
  <c r="BB23" i="2"/>
  <c r="BB21" i="2"/>
  <c r="BB22" i="2" s="1"/>
  <c r="BB9" i="2"/>
  <c r="BB10" i="2" s="1"/>
  <c r="BB53" i="2"/>
  <c r="BB54" i="2" s="1"/>
  <c r="BB51" i="2"/>
  <c r="BB52" i="2" s="1"/>
  <c r="BB15" i="2"/>
  <c r="BB16" i="2" s="1"/>
  <c r="BB19" i="2"/>
  <c r="BB25" i="2"/>
  <c r="BB26" i="2" s="1"/>
  <c r="BB11" i="2"/>
  <c r="BB12" i="2" s="1"/>
  <c r="BB13" i="2"/>
  <c r="BB7" i="2"/>
  <c r="BB8" i="2" s="1"/>
  <c r="BB131" i="2"/>
  <c r="BB132" i="2" s="1"/>
  <c r="BB139" i="2"/>
  <c r="BB140" i="2" s="1"/>
  <c r="B179" i="2"/>
  <c r="A181" i="2"/>
  <c r="BB3" i="2"/>
  <c r="BB4" i="2" s="1"/>
  <c r="BB47" i="2"/>
  <c r="BB48" i="2" s="1"/>
  <c r="BB45" i="2"/>
  <c r="BB46" i="2" s="1"/>
  <c r="BB2" i="2"/>
  <c r="BC1" i="2"/>
  <c r="BC9" i="3"/>
  <c r="BC10" i="3" s="1"/>
  <c r="BC6" i="3"/>
  <c r="BC2" i="3"/>
  <c r="BD1" i="3"/>
  <c r="BD5" i="3" l="1"/>
  <c r="BD13" i="3"/>
  <c r="BD14" i="3" s="1"/>
  <c r="BC137" i="2"/>
  <c r="BC138" i="2" s="1"/>
  <c r="BC235" i="2"/>
  <c r="BC236" i="2" s="1"/>
  <c r="BC225" i="2"/>
  <c r="BC226" i="2" s="1"/>
  <c r="BC231" i="2"/>
  <c r="BC232" i="2" s="1"/>
  <c r="BC244" i="2"/>
  <c r="BC241" i="2"/>
  <c r="BC242" i="2" s="1"/>
  <c r="BC237" i="2"/>
  <c r="BC238" i="2" s="1"/>
  <c r="BC223" i="2"/>
  <c r="BC224" i="2" s="1"/>
  <c r="BC219" i="2"/>
  <c r="BC220" i="2" s="1"/>
  <c r="BC233" i="2"/>
  <c r="BC234" i="2" s="1"/>
  <c r="BC229" i="2"/>
  <c r="BC230" i="2" s="1"/>
  <c r="BC227" i="2"/>
  <c r="BC228" i="2" s="1"/>
  <c r="BC239" i="2"/>
  <c r="BC240" i="2" s="1"/>
  <c r="BC213" i="2"/>
  <c r="BC214" i="2" s="1"/>
  <c r="BC199" i="2"/>
  <c r="BC200" i="2" s="1"/>
  <c r="BC209" i="2"/>
  <c r="BC210" i="2" s="1"/>
  <c r="BC217" i="2"/>
  <c r="BC218" i="2" s="1"/>
  <c r="BC215" i="2"/>
  <c r="BC216" i="2" s="1"/>
  <c r="BC201" i="2"/>
  <c r="BC202" i="2" s="1"/>
  <c r="BC207" i="2"/>
  <c r="BC208" i="2" s="1"/>
  <c r="BC205" i="2"/>
  <c r="BC206" i="2" s="1"/>
  <c r="BC221" i="2"/>
  <c r="BC222" i="2" s="1"/>
  <c r="BC211" i="2"/>
  <c r="BC212" i="2" s="1"/>
  <c r="BC203" i="2"/>
  <c r="BC204" i="2" s="1"/>
  <c r="BC197" i="2"/>
  <c r="BC198" i="2" s="1"/>
  <c r="BC195" i="2"/>
  <c r="BC196" i="2" s="1"/>
  <c r="BC193" i="2"/>
  <c r="BC194" i="2" s="1"/>
  <c r="BC181" i="2"/>
  <c r="BC182" i="2" s="1"/>
  <c r="BC169" i="2"/>
  <c r="BC170" i="2" s="1"/>
  <c r="BC191" i="2"/>
  <c r="BC192" i="2" s="1"/>
  <c r="BC189" i="2"/>
  <c r="BC190" i="2" s="1"/>
  <c r="BC187" i="2"/>
  <c r="BC188" i="2" s="1"/>
  <c r="BC183" i="2"/>
  <c r="BC184" i="2" s="1"/>
  <c r="BC175" i="2"/>
  <c r="BC176" i="2" s="1"/>
  <c r="BC171" i="2"/>
  <c r="BC172" i="2" s="1"/>
  <c r="BC165" i="2"/>
  <c r="BC166" i="2" s="1"/>
  <c r="BC167" i="2"/>
  <c r="BC168" i="2" s="1"/>
  <c r="BC173" i="2"/>
  <c r="BC174" i="2" s="1"/>
  <c r="BC185" i="2"/>
  <c r="BC186" i="2" s="1"/>
  <c r="BC179" i="2"/>
  <c r="BC180" i="2" s="1"/>
  <c r="BC177" i="2"/>
  <c r="BC178" i="2" s="1"/>
  <c r="BC153" i="2"/>
  <c r="BC154" i="2" s="1"/>
  <c r="BC149" i="2"/>
  <c r="BC150" i="2" s="1"/>
  <c r="BC157" i="2"/>
  <c r="BC158" i="2" s="1"/>
  <c r="BC155" i="2"/>
  <c r="BC156" i="2" s="1"/>
  <c r="BC163" i="2"/>
  <c r="BC164" i="2" s="1"/>
  <c r="BC161" i="2"/>
  <c r="BC162" i="2" s="1"/>
  <c r="BC151" i="2"/>
  <c r="BC152" i="2" s="1"/>
  <c r="BC159" i="2"/>
  <c r="BC160" i="2" s="1"/>
  <c r="BC5" i="2"/>
  <c r="BC147" i="2"/>
  <c r="BC148" i="2" s="1"/>
  <c r="BC127" i="2"/>
  <c r="BC128" i="2" s="1"/>
  <c r="BC141" i="2"/>
  <c r="BC142" i="2" s="1"/>
  <c r="BC125" i="2"/>
  <c r="BC126" i="2" s="1"/>
  <c r="BC143" i="2"/>
  <c r="BC144" i="2" s="1"/>
  <c r="BC121" i="2"/>
  <c r="BC122" i="2" s="1"/>
  <c r="BC119" i="2"/>
  <c r="BC120" i="2" s="1"/>
  <c r="BC117" i="2"/>
  <c r="BC118" i="2" s="1"/>
  <c r="BC111" i="2"/>
  <c r="BC112" i="2" s="1"/>
  <c r="BC107" i="2"/>
  <c r="BC108" i="2" s="1"/>
  <c r="BC105" i="2"/>
  <c r="BC106" i="2" s="1"/>
  <c r="BC95" i="2"/>
  <c r="BC96" i="2" s="1"/>
  <c r="BC93" i="2"/>
  <c r="BC94" i="2" s="1"/>
  <c r="BC123" i="2"/>
  <c r="BC124" i="2" s="1"/>
  <c r="BC109" i="2"/>
  <c r="BC110" i="2" s="1"/>
  <c r="BC97" i="2"/>
  <c r="BC98" i="2" s="1"/>
  <c r="BC113" i="2"/>
  <c r="BC114" i="2" s="1"/>
  <c r="BC145" i="2"/>
  <c r="BC146" i="2" s="1"/>
  <c r="BC115" i="2"/>
  <c r="BC116" i="2" s="1"/>
  <c r="BC103" i="2"/>
  <c r="BC104" i="2" s="1"/>
  <c r="BC91" i="2"/>
  <c r="BC92" i="2" s="1"/>
  <c r="BC79" i="2"/>
  <c r="BC80" i="2" s="1"/>
  <c r="BC85" i="2"/>
  <c r="BC86" i="2" s="1"/>
  <c r="BC67" i="2"/>
  <c r="BC68" i="2" s="1"/>
  <c r="BC61" i="2"/>
  <c r="BC62" i="2" s="1"/>
  <c r="BC59" i="2"/>
  <c r="BC60" i="2" s="1"/>
  <c r="BC83" i="2"/>
  <c r="BC84" i="2" s="1"/>
  <c r="BC133" i="2"/>
  <c r="BC134" i="2" s="1"/>
  <c r="BC131" i="2"/>
  <c r="BC132" i="2" s="1"/>
  <c r="BC101" i="2"/>
  <c r="BC102" i="2" s="1"/>
  <c r="BC63" i="2"/>
  <c r="BC64" i="2" s="1"/>
  <c r="BC129" i="2"/>
  <c r="BC130" i="2" s="1"/>
  <c r="BC89" i="2"/>
  <c r="BC90" i="2" s="1"/>
  <c r="BC87" i="2"/>
  <c r="BC88" i="2" s="1"/>
  <c r="BC99" i="2"/>
  <c r="BC100" i="2" s="1"/>
  <c r="BC71" i="2"/>
  <c r="BC72" i="2" s="1"/>
  <c r="BC65" i="2"/>
  <c r="BC66" i="2" s="1"/>
  <c r="BC81" i="2"/>
  <c r="BC82" i="2" s="1"/>
  <c r="BC77" i="2"/>
  <c r="BC78" i="2" s="1"/>
  <c r="BC75" i="2"/>
  <c r="BC76" i="2" s="1"/>
  <c r="BC73" i="2"/>
  <c r="BC74" i="2" s="1"/>
  <c r="BC69" i="2"/>
  <c r="BC70" i="2" s="1"/>
  <c r="BC57" i="2"/>
  <c r="BC58" i="2" s="1"/>
  <c r="BC55" i="2"/>
  <c r="BC56" i="2" s="1"/>
  <c r="BC17" i="2"/>
  <c r="BC49" i="2"/>
  <c r="BC50" i="2" s="1"/>
  <c r="BC23" i="2"/>
  <c r="BC21" i="2"/>
  <c r="BC22" i="2" s="1"/>
  <c r="BC9" i="2"/>
  <c r="BC10" i="2" s="1"/>
  <c r="BC53" i="2"/>
  <c r="BC54" i="2" s="1"/>
  <c r="BC51" i="2"/>
  <c r="BC52" i="2" s="1"/>
  <c r="BC15" i="2"/>
  <c r="BC16" i="2" s="1"/>
  <c r="BC135" i="2"/>
  <c r="BC136" i="2" s="1"/>
  <c r="BC25" i="2"/>
  <c r="BC26" i="2" s="1"/>
  <c r="BC11" i="2"/>
  <c r="BC12" i="2" s="1"/>
  <c r="BC139" i="2"/>
  <c r="BC140" i="2" s="1"/>
  <c r="BC19" i="2"/>
  <c r="BC20" i="2" s="1"/>
  <c r="BC13" i="2"/>
  <c r="BC7" i="2"/>
  <c r="BC8" i="2" s="1"/>
  <c r="BC47" i="2"/>
  <c r="BC48" i="2" s="1"/>
  <c r="BC45" i="2"/>
  <c r="BC46" i="2" s="1"/>
  <c r="BC3" i="2"/>
  <c r="BC4" i="2" s="1"/>
  <c r="BD1" i="2"/>
  <c r="BC2" i="2"/>
  <c r="A183" i="2"/>
  <c r="B181" i="2"/>
  <c r="BD6" i="3"/>
  <c r="BD9" i="3"/>
  <c r="BD10" i="3" s="1"/>
  <c r="BD2" i="3"/>
  <c r="BE1" i="3"/>
  <c r="BE5" i="3" l="1"/>
  <c r="BE13" i="3"/>
  <c r="BE14" i="3" s="1"/>
  <c r="BD137" i="2"/>
  <c r="BD138" i="2" s="1"/>
  <c r="BD244" i="2"/>
  <c r="BD241" i="2"/>
  <c r="BD242" i="2" s="1"/>
  <c r="BD229" i="2"/>
  <c r="BD230" i="2" s="1"/>
  <c r="BD233" i="2"/>
  <c r="BD234" i="2" s="1"/>
  <c r="BD239" i="2"/>
  <c r="BD240" i="2" s="1"/>
  <c r="BD221" i="2"/>
  <c r="BD222" i="2" s="1"/>
  <c r="BD231" i="2"/>
  <c r="BD232" i="2" s="1"/>
  <c r="BD225" i="2"/>
  <c r="BD226" i="2" s="1"/>
  <c r="BD223" i="2"/>
  <c r="BD224" i="2" s="1"/>
  <c r="BD203" i="2"/>
  <c r="BD204" i="2" s="1"/>
  <c r="BD227" i="2"/>
  <c r="BD228" i="2" s="1"/>
  <c r="BD235" i="2"/>
  <c r="BD236" i="2" s="1"/>
  <c r="BD237" i="2"/>
  <c r="BD238" i="2" s="1"/>
  <c r="BD219" i="2"/>
  <c r="BD220" i="2" s="1"/>
  <c r="BD211" i="2"/>
  <c r="BD212" i="2" s="1"/>
  <c r="BD209" i="2"/>
  <c r="BD210" i="2" s="1"/>
  <c r="BD207" i="2"/>
  <c r="BD208" i="2" s="1"/>
  <c r="BD205" i="2"/>
  <c r="BD206" i="2" s="1"/>
  <c r="BD217" i="2"/>
  <c r="BD218" i="2" s="1"/>
  <c r="BD215" i="2"/>
  <c r="BD216" i="2" s="1"/>
  <c r="BD199" i="2"/>
  <c r="BD200" i="2" s="1"/>
  <c r="BD213" i="2"/>
  <c r="BD214" i="2" s="1"/>
  <c r="BD193" i="2"/>
  <c r="BD194" i="2" s="1"/>
  <c r="BD201" i="2"/>
  <c r="BD202" i="2" s="1"/>
  <c r="BD197" i="2"/>
  <c r="BD198" i="2" s="1"/>
  <c r="BD189" i="2"/>
  <c r="BD190" i="2" s="1"/>
  <c r="BD195" i="2"/>
  <c r="BD196" i="2" s="1"/>
  <c r="BD191" i="2"/>
  <c r="BD192" i="2" s="1"/>
  <c r="BD179" i="2"/>
  <c r="BD180" i="2" s="1"/>
  <c r="BD177" i="2"/>
  <c r="BD178" i="2" s="1"/>
  <c r="BD165" i="2"/>
  <c r="BD166" i="2" s="1"/>
  <c r="BD187" i="2"/>
  <c r="BD188" i="2" s="1"/>
  <c r="BD181" i="2"/>
  <c r="BD182" i="2" s="1"/>
  <c r="BD183" i="2"/>
  <c r="BD184" i="2" s="1"/>
  <c r="BD167" i="2"/>
  <c r="BD168" i="2" s="1"/>
  <c r="BD169" i="2"/>
  <c r="BD170" i="2" s="1"/>
  <c r="BD173" i="2"/>
  <c r="BD174" i="2" s="1"/>
  <c r="BD185" i="2"/>
  <c r="BD186" i="2" s="1"/>
  <c r="BD175" i="2"/>
  <c r="BD176" i="2" s="1"/>
  <c r="BD171" i="2"/>
  <c r="BD172" i="2" s="1"/>
  <c r="BD163" i="2"/>
  <c r="BD164" i="2" s="1"/>
  <c r="BD159" i="2"/>
  <c r="BD160" i="2" s="1"/>
  <c r="BD157" i="2"/>
  <c r="BD158" i="2" s="1"/>
  <c r="BD155" i="2"/>
  <c r="BD156" i="2" s="1"/>
  <c r="BD5" i="2"/>
  <c r="BD153" i="2"/>
  <c r="BD154" i="2" s="1"/>
  <c r="BD149" i="2"/>
  <c r="BD150" i="2" s="1"/>
  <c r="BD161" i="2"/>
  <c r="BD162" i="2" s="1"/>
  <c r="BD151" i="2"/>
  <c r="BD152" i="2" s="1"/>
  <c r="BD143" i="2"/>
  <c r="BD144" i="2" s="1"/>
  <c r="BD145" i="2"/>
  <c r="BD146" i="2" s="1"/>
  <c r="BD123" i="2"/>
  <c r="BD124" i="2" s="1"/>
  <c r="BD125" i="2"/>
  <c r="BD126" i="2" s="1"/>
  <c r="BD147" i="2"/>
  <c r="BD148" i="2" s="1"/>
  <c r="BD121" i="2"/>
  <c r="BD122" i="2" s="1"/>
  <c r="BD119" i="2"/>
  <c r="BD120" i="2" s="1"/>
  <c r="BD117" i="2"/>
  <c r="BD118" i="2" s="1"/>
  <c r="BD111" i="2"/>
  <c r="BD112" i="2" s="1"/>
  <c r="BD107" i="2"/>
  <c r="BD108" i="2" s="1"/>
  <c r="BD105" i="2"/>
  <c r="BD106" i="2" s="1"/>
  <c r="BD95" i="2"/>
  <c r="BD96" i="2" s="1"/>
  <c r="BD93" i="2"/>
  <c r="BD94" i="2" s="1"/>
  <c r="BD87" i="2"/>
  <c r="BD88" i="2" s="1"/>
  <c r="BD127" i="2"/>
  <c r="BD128" i="2" s="1"/>
  <c r="BD141" i="2"/>
  <c r="BD142" i="2" s="1"/>
  <c r="BD109" i="2"/>
  <c r="BD110" i="2" s="1"/>
  <c r="BD97" i="2"/>
  <c r="BD98" i="2" s="1"/>
  <c r="BD99" i="2"/>
  <c r="BD100" i="2" s="1"/>
  <c r="BD81" i="2"/>
  <c r="BD82" i="2" s="1"/>
  <c r="BD77" i="2"/>
  <c r="BD78" i="2" s="1"/>
  <c r="BD75" i="2"/>
  <c r="BD76" i="2" s="1"/>
  <c r="BD73" i="2"/>
  <c r="BD74" i="2" s="1"/>
  <c r="BD69" i="2"/>
  <c r="BD70" i="2" s="1"/>
  <c r="BD57" i="2"/>
  <c r="BD58" i="2" s="1"/>
  <c r="BD103" i="2"/>
  <c r="BD104" i="2" s="1"/>
  <c r="BD85" i="2"/>
  <c r="BD86" i="2" s="1"/>
  <c r="BD67" i="2"/>
  <c r="BD68" i="2" s="1"/>
  <c r="BD61" i="2"/>
  <c r="BD62" i="2" s="1"/>
  <c r="BD59" i="2"/>
  <c r="BD60" i="2" s="1"/>
  <c r="BD83" i="2"/>
  <c r="BD84" i="2" s="1"/>
  <c r="BD133" i="2"/>
  <c r="BD134" i="2" s="1"/>
  <c r="BD131" i="2"/>
  <c r="BD132" i="2" s="1"/>
  <c r="BD101" i="2"/>
  <c r="BD102" i="2" s="1"/>
  <c r="BD63" i="2"/>
  <c r="BD64" i="2" s="1"/>
  <c r="BD115" i="2"/>
  <c r="BD116" i="2" s="1"/>
  <c r="BD113" i="2"/>
  <c r="BD114" i="2" s="1"/>
  <c r="BD89" i="2"/>
  <c r="BD90" i="2" s="1"/>
  <c r="BD79" i="2"/>
  <c r="BD80" i="2" s="1"/>
  <c r="BD91" i="2"/>
  <c r="BD92" i="2" s="1"/>
  <c r="BD71" i="2"/>
  <c r="BD72" i="2" s="1"/>
  <c r="BD65" i="2"/>
  <c r="BD66" i="2" s="1"/>
  <c r="BD13" i="2"/>
  <c r="BD7" i="2"/>
  <c r="BD8" i="2" s="1"/>
  <c r="BD135" i="2"/>
  <c r="BD136" i="2" s="1"/>
  <c r="BD139" i="2"/>
  <c r="BD140" i="2" s="1"/>
  <c r="BD55" i="2"/>
  <c r="BD56" i="2" s="1"/>
  <c r="BD17" i="2"/>
  <c r="BD49" i="2"/>
  <c r="BD50" i="2" s="1"/>
  <c r="BD23" i="2"/>
  <c r="BD21" i="2"/>
  <c r="BD22" i="2" s="1"/>
  <c r="BD19" i="2"/>
  <c r="BD20" i="2" s="1"/>
  <c r="BD9" i="2"/>
  <c r="BD10" i="2" s="1"/>
  <c r="BD129" i="2"/>
  <c r="BD130" i="2" s="1"/>
  <c r="BD53" i="2"/>
  <c r="BD54" i="2" s="1"/>
  <c r="BD51" i="2"/>
  <c r="BD52" i="2" s="1"/>
  <c r="BD15" i="2"/>
  <c r="BD16" i="2" s="1"/>
  <c r="BD25" i="2"/>
  <c r="BD26" i="2" s="1"/>
  <c r="BD11" i="2"/>
  <c r="BD12" i="2" s="1"/>
  <c r="B183" i="2"/>
  <c r="A185" i="2"/>
  <c r="BD47" i="2"/>
  <c r="BD48" i="2" s="1"/>
  <c r="BD3" i="2"/>
  <c r="BD4" i="2" s="1"/>
  <c r="BD45" i="2"/>
  <c r="BD46" i="2" s="1"/>
  <c r="BD2" i="2"/>
  <c r="BE1" i="2"/>
  <c r="BE2" i="3"/>
  <c r="BE9" i="3"/>
  <c r="BE10" i="3" s="1"/>
  <c r="BE6" i="3"/>
  <c r="BF1" i="3"/>
  <c r="BF13" i="3" l="1"/>
  <c r="BF14" i="3" s="1"/>
  <c r="BF5" i="3"/>
  <c r="BE137" i="2"/>
  <c r="BE138" i="2" s="1"/>
  <c r="BE244" i="2"/>
  <c r="BE237" i="2"/>
  <c r="BE238" i="2" s="1"/>
  <c r="BE239" i="2"/>
  <c r="BE240" i="2" s="1"/>
  <c r="BE233" i="2"/>
  <c r="BE234" i="2" s="1"/>
  <c r="BE235" i="2"/>
  <c r="BE236" i="2" s="1"/>
  <c r="BE231" i="2"/>
  <c r="BE232" i="2" s="1"/>
  <c r="BE215" i="2"/>
  <c r="BE216" i="2" s="1"/>
  <c r="BE229" i="2"/>
  <c r="BE230" i="2" s="1"/>
  <c r="BE225" i="2"/>
  <c r="BE226" i="2" s="1"/>
  <c r="BE223" i="2"/>
  <c r="BE224" i="2" s="1"/>
  <c r="BE241" i="2"/>
  <c r="BE242" i="2" s="1"/>
  <c r="BE227" i="2"/>
  <c r="BE228" i="2" s="1"/>
  <c r="BE219" i="2"/>
  <c r="BE220" i="2" s="1"/>
  <c r="BE211" i="2"/>
  <c r="BE212" i="2" s="1"/>
  <c r="BE217" i="2"/>
  <c r="BE218" i="2" s="1"/>
  <c r="BE213" i="2"/>
  <c r="BE214" i="2" s="1"/>
  <c r="BE203" i="2"/>
  <c r="BE204" i="2" s="1"/>
  <c r="BE201" i="2"/>
  <c r="BE202" i="2" s="1"/>
  <c r="BE207" i="2"/>
  <c r="BE208" i="2" s="1"/>
  <c r="BE199" i="2"/>
  <c r="BE200" i="2" s="1"/>
  <c r="BE205" i="2"/>
  <c r="BE206" i="2" s="1"/>
  <c r="BE221" i="2"/>
  <c r="BE222" i="2" s="1"/>
  <c r="BE209" i="2"/>
  <c r="BE210" i="2" s="1"/>
  <c r="BE191" i="2"/>
  <c r="BE192" i="2" s="1"/>
  <c r="BE197" i="2"/>
  <c r="BE198" i="2" s="1"/>
  <c r="BE189" i="2"/>
  <c r="BE190" i="2" s="1"/>
  <c r="BE187" i="2"/>
  <c r="BE188" i="2" s="1"/>
  <c r="BE193" i="2"/>
  <c r="BE194" i="2" s="1"/>
  <c r="BE179" i="2"/>
  <c r="BE180" i="2" s="1"/>
  <c r="BE167" i="2"/>
  <c r="BE168" i="2" s="1"/>
  <c r="BE195" i="2"/>
  <c r="BE196" i="2" s="1"/>
  <c r="BE185" i="2"/>
  <c r="BE186" i="2" s="1"/>
  <c r="BE173" i="2"/>
  <c r="BE174" i="2" s="1"/>
  <c r="BE177" i="2"/>
  <c r="BE178" i="2" s="1"/>
  <c r="BE171" i="2"/>
  <c r="BE172" i="2" s="1"/>
  <c r="BE165" i="2"/>
  <c r="BE166" i="2" s="1"/>
  <c r="BE169" i="2"/>
  <c r="BE170" i="2" s="1"/>
  <c r="BE181" i="2"/>
  <c r="BE182" i="2" s="1"/>
  <c r="BE183" i="2"/>
  <c r="BE184" i="2" s="1"/>
  <c r="BE175" i="2"/>
  <c r="BE176" i="2" s="1"/>
  <c r="BE159" i="2"/>
  <c r="BE160" i="2" s="1"/>
  <c r="BE157" i="2"/>
  <c r="BE158" i="2" s="1"/>
  <c r="BE155" i="2"/>
  <c r="BE156" i="2" s="1"/>
  <c r="BE153" i="2"/>
  <c r="BE154" i="2" s="1"/>
  <c r="BE163" i="2"/>
  <c r="BE164" i="2" s="1"/>
  <c r="BE161" i="2"/>
  <c r="BE162" i="2" s="1"/>
  <c r="BE151" i="2"/>
  <c r="BE152" i="2" s="1"/>
  <c r="BE149" i="2"/>
  <c r="BE150" i="2" s="1"/>
  <c r="BE5" i="2"/>
  <c r="BE145" i="2"/>
  <c r="BE146" i="2" s="1"/>
  <c r="BE123" i="2"/>
  <c r="BE124" i="2" s="1"/>
  <c r="BE147" i="2"/>
  <c r="BE148" i="2" s="1"/>
  <c r="BE127" i="2"/>
  <c r="BE128" i="2" s="1"/>
  <c r="BE141" i="2"/>
  <c r="BE142" i="2" s="1"/>
  <c r="BE125" i="2"/>
  <c r="BE126" i="2" s="1"/>
  <c r="BE143" i="2"/>
  <c r="BE144" i="2" s="1"/>
  <c r="BE115" i="2"/>
  <c r="BE116" i="2" s="1"/>
  <c r="BE103" i="2"/>
  <c r="BE104" i="2" s="1"/>
  <c r="BE91" i="2"/>
  <c r="BE92" i="2" s="1"/>
  <c r="BE121" i="2"/>
  <c r="BE122" i="2" s="1"/>
  <c r="BE119" i="2"/>
  <c r="BE120" i="2" s="1"/>
  <c r="BE117" i="2"/>
  <c r="BE118" i="2" s="1"/>
  <c r="BE111" i="2"/>
  <c r="BE112" i="2" s="1"/>
  <c r="BE107" i="2"/>
  <c r="BE108" i="2" s="1"/>
  <c r="BE105" i="2"/>
  <c r="BE106" i="2" s="1"/>
  <c r="BE95" i="2"/>
  <c r="BE96" i="2" s="1"/>
  <c r="BE93" i="2"/>
  <c r="BE94" i="2" s="1"/>
  <c r="BE109" i="2"/>
  <c r="BE110" i="2" s="1"/>
  <c r="BE113" i="2"/>
  <c r="BE114" i="2" s="1"/>
  <c r="BE101" i="2"/>
  <c r="BE102" i="2" s="1"/>
  <c r="BE89" i="2"/>
  <c r="BE90" i="2" s="1"/>
  <c r="BE85" i="2"/>
  <c r="BE86" i="2" s="1"/>
  <c r="BE77" i="2"/>
  <c r="BE78" i="2" s="1"/>
  <c r="BE81" i="2"/>
  <c r="BE82" i="2" s="1"/>
  <c r="BE75" i="2"/>
  <c r="BE76" i="2" s="1"/>
  <c r="BE73" i="2"/>
  <c r="BE74" i="2" s="1"/>
  <c r="BE69" i="2"/>
  <c r="BE70" i="2" s="1"/>
  <c r="BE57" i="2"/>
  <c r="BE58" i="2" s="1"/>
  <c r="BE135" i="2"/>
  <c r="BE136" i="2" s="1"/>
  <c r="BE67" i="2"/>
  <c r="BE68" i="2" s="1"/>
  <c r="BE61" i="2"/>
  <c r="BE62" i="2" s="1"/>
  <c r="BE59" i="2"/>
  <c r="BE60" i="2" s="1"/>
  <c r="BE83" i="2"/>
  <c r="BE84" i="2" s="1"/>
  <c r="BE87" i="2"/>
  <c r="BE88" i="2" s="1"/>
  <c r="BE63" i="2"/>
  <c r="BE64" i="2" s="1"/>
  <c r="BE99" i="2"/>
  <c r="BE100" i="2" s="1"/>
  <c r="BE79" i="2"/>
  <c r="BE80" i="2" s="1"/>
  <c r="BE97" i="2"/>
  <c r="BE98" i="2" s="1"/>
  <c r="BE71" i="2"/>
  <c r="BE72" i="2" s="1"/>
  <c r="BE65" i="2"/>
  <c r="BE66" i="2" s="1"/>
  <c r="BE131" i="2"/>
  <c r="BE132" i="2" s="1"/>
  <c r="BE25" i="2"/>
  <c r="BE26" i="2" s="1"/>
  <c r="BE11" i="2"/>
  <c r="BE12" i="2" s="1"/>
  <c r="BE13" i="2"/>
  <c r="BE139" i="2"/>
  <c r="BE140" i="2" s="1"/>
  <c r="BE55" i="2"/>
  <c r="BE56" i="2" s="1"/>
  <c r="BE17" i="2"/>
  <c r="BE18" i="2" s="1"/>
  <c r="BE133" i="2"/>
  <c r="BE134" i="2" s="1"/>
  <c r="BE49" i="2"/>
  <c r="BE50" i="2" s="1"/>
  <c r="BE23" i="2"/>
  <c r="BE21" i="2"/>
  <c r="BE22" i="2" s="1"/>
  <c r="BE19" i="2"/>
  <c r="BE20" i="2" s="1"/>
  <c r="BE9" i="2"/>
  <c r="BE129" i="2"/>
  <c r="BE130" i="2" s="1"/>
  <c r="BE53" i="2"/>
  <c r="BE54" i="2" s="1"/>
  <c r="BE51" i="2"/>
  <c r="BE52" i="2" s="1"/>
  <c r="BE15" i="2"/>
  <c r="BE16" i="2" s="1"/>
  <c r="BE7" i="2"/>
  <c r="BE8" i="2" s="1"/>
  <c r="BE3" i="2"/>
  <c r="BE4" i="2" s="1"/>
  <c r="BE47" i="2"/>
  <c r="BE48" i="2" s="1"/>
  <c r="BE45" i="2"/>
  <c r="BE46" i="2" s="1"/>
  <c r="BF1" i="2"/>
  <c r="BE2" i="2"/>
  <c r="B185" i="2"/>
  <c r="A187" i="2"/>
  <c r="BF2" i="3"/>
  <c r="BF9" i="3"/>
  <c r="BF10" i="3" s="1"/>
  <c r="BF6" i="3"/>
  <c r="BG1" i="3"/>
  <c r="BG11" i="3" l="1"/>
  <c r="BG12" i="3" s="1"/>
  <c r="BG9" i="3"/>
  <c r="BG13" i="3"/>
  <c r="BG14" i="3" s="1"/>
  <c r="BG5" i="3"/>
  <c r="BF137" i="2"/>
  <c r="BF138" i="2" s="1"/>
  <c r="BF235" i="2"/>
  <c r="BF236" i="2" s="1"/>
  <c r="BF244" i="2"/>
  <c r="BF231" i="2"/>
  <c r="BF232" i="2" s="1"/>
  <c r="BF217" i="2"/>
  <c r="BF218" i="2" s="1"/>
  <c r="BF233" i="2"/>
  <c r="BF234" i="2" s="1"/>
  <c r="BF239" i="2"/>
  <c r="BF240" i="2" s="1"/>
  <c r="BF229" i="2"/>
  <c r="BF230" i="2" s="1"/>
  <c r="BF225" i="2"/>
  <c r="BF226" i="2" s="1"/>
  <c r="BF241" i="2"/>
  <c r="BF242" i="2" s="1"/>
  <c r="BF227" i="2"/>
  <c r="BF228" i="2" s="1"/>
  <c r="BF237" i="2"/>
  <c r="BF238" i="2" s="1"/>
  <c r="BF213" i="2"/>
  <c r="BF214" i="2" s="1"/>
  <c r="BF211" i="2"/>
  <c r="BF212" i="2" s="1"/>
  <c r="BF205" i="2"/>
  <c r="BF206" i="2" s="1"/>
  <c r="BF221" i="2"/>
  <c r="BF222" i="2" s="1"/>
  <c r="BF201" i="2"/>
  <c r="BF202" i="2" s="1"/>
  <c r="BF209" i="2"/>
  <c r="BF210" i="2" s="1"/>
  <c r="BF215" i="2"/>
  <c r="BF216" i="2" s="1"/>
  <c r="BF203" i="2"/>
  <c r="BF204" i="2" s="1"/>
  <c r="BF223" i="2"/>
  <c r="BF224" i="2" s="1"/>
  <c r="BF199" i="2"/>
  <c r="BF200" i="2" s="1"/>
  <c r="BF207" i="2"/>
  <c r="BF208" i="2" s="1"/>
  <c r="BF219" i="2"/>
  <c r="BF220" i="2" s="1"/>
  <c r="BF191" i="2"/>
  <c r="BF192" i="2" s="1"/>
  <c r="BF197" i="2"/>
  <c r="BF198" i="2" s="1"/>
  <c r="BF189" i="2"/>
  <c r="BF190" i="2" s="1"/>
  <c r="BF187" i="2"/>
  <c r="BF188" i="2" s="1"/>
  <c r="BF193" i="2"/>
  <c r="BF194" i="2" s="1"/>
  <c r="BF195" i="2"/>
  <c r="BF196" i="2" s="1"/>
  <c r="BF177" i="2"/>
  <c r="BF178" i="2" s="1"/>
  <c r="BF171" i="2"/>
  <c r="BF172" i="2" s="1"/>
  <c r="BF165" i="2"/>
  <c r="BF166" i="2" s="1"/>
  <c r="BF185" i="2"/>
  <c r="BF186" i="2" s="1"/>
  <c r="BF175" i="2"/>
  <c r="BF176" i="2" s="1"/>
  <c r="BF179" i="2"/>
  <c r="BF180" i="2" s="1"/>
  <c r="BF181" i="2"/>
  <c r="BF182" i="2" s="1"/>
  <c r="BF167" i="2"/>
  <c r="BF168" i="2" s="1"/>
  <c r="BF183" i="2"/>
  <c r="BF184" i="2" s="1"/>
  <c r="BF169" i="2"/>
  <c r="BF170" i="2" s="1"/>
  <c r="BF173" i="2"/>
  <c r="BF174" i="2" s="1"/>
  <c r="BF163" i="2"/>
  <c r="BF164" i="2" s="1"/>
  <c r="BF161" i="2"/>
  <c r="BF162" i="2" s="1"/>
  <c r="BF151" i="2"/>
  <c r="BF152" i="2" s="1"/>
  <c r="BF159" i="2"/>
  <c r="BF160" i="2" s="1"/>
  <c r="BF157" i="2"/>
  <c r="BF158" i="2" s="1"/>
  <c r="BF155" i="2"/>
  <c r="BF156" i="2" s="1"/>
  <c r="BF153" i="2"/>
  <c r="BF154" i="2" s="1"/>
  <c r="BF149" i="2"/>
  <c r="BF150" i="2" s="1"/>
  <c r="BF141" i="2"/>
  <c r="BF142" i="2" s="1"/>
  <c r="BF143" i="2"/>
  <c r="BF144" i="2" s="1"/>
  <c r="BF121" i="2"/>
  <c r="BF122" i="2" s="1"/>
  <c r="BF145" i="2"/>
  <c r="BF146" i="2" s="1"/>
  <c r="BF125" i="2"/>
  <c r="BF126" i="2" s="1"/>
  <c r="BF99" i="2"/>
  <c r="BF100" i="2" s="1"/>
  <c r="BF147" i="2"/>
  <c r="BF148" i="2" s="1"/>
  <c r="BF115" i="2"/>
  <c r="BF116" i="2" s="1"/>
  <c r="BF103" i="2"/>
  <c r="BF104" i="2" s="1"/>
  <c r="BF91" i="2"/>
  <c r="BF92" i="2" s="1"/>
  <c r="BF123" i="2"/>
  <c r="BF124" i="2" s="1"/>
  <c r="BF119" i="2"/>
  <c r="BF120" i="2" s="1"/>
  <c r="BF127" i="2"/>
  <c r="BF128" i="2" s="1"/>
  <c r="BF117" i="2"/>
  <c r="BF118" i="2" s="1"/>
  <c r="BF111" i="2"/>
  <c r="BF112" i="2" s="1"/>
  <c r="BF107" i="2"/>
  <c r="BF108" i="2" s="1"/>
  <c r="BF105" i="2"/>
  <c r="BF106" i="2" s="1"/>
  <c r="BF95" i="2"/>
  <c r="BF96" i="2" s="1"/>
  <c r="BF93" i="2"/>
  <c r="BF94" i="2" s="1"/>
  <c r="BF97" i="2"/>
  <c r="BF98" i="2" s="1"/>
  <c r="BF71" i="2"/>
  <c r="BF72" i="2" s="1"/>
  <c r="BF65" i="2"/>
  <c r="BF66" i="2" s="1"/>
  <c r="BF77" i="2"/>
  <c r="BF78" i="2" s="1"/>
  <c r="BF81" i="2"/>
  <c r="BF82" i="2" s="1"/>
  <c r="BF75" i="2"/>
  <c r="BF76" i="2" s="1"/>
  <c r="BF73" i="2"/>
  <c r="BF74" i="2" s="1"/>
  <c r="BF69" i="2"/>
  <c r="BF70" i="2" s="1"/>
  <c r="BF57" i="2"/>
  <c r="BF58" i="2" s="1"/>
  <c r="BF135" i="2"/>
  <c r="BF136" i="2" s="1"/>
  <c r="BF67" i="2"/>
  <c r="BF68" i="2" s="1"/>
  <c r="BF61" i="2"/>
  <c r="BF62" i="2" s="1"/>
  <c r="BF59" i="2"/>
  <c r="BF60" i="2" s="1"/>
  <c r="BF101" i="2"/>
  <c r="BF102" i="2" s="1"/>
  <c r="BF83" i="2"/>
  <c r="BF84" i="2" s="1"/>
  <c r="BF113" i="2"/>
  <c r="BF114" i="2" s="1"/>
  <c r="BF89" i="2"/>
  <c r="BF90" i="2" s="1"/>
  <c r="BF87" i="2"/>
  <c r="BF88" i="2" s="1"/>
  <c r="BF85" i="2"/>
  <c r="BF86" i="2" s="1"/>
  <c r="BF63" i="2"/>
  <c r="BF64" i="2" s="1"/>
  <c r="BF129" i="2"/>
  <c r="BF130" i="2" s="1"/>
  <c r="BF109" i="2"/>
  <c r="BF110" i="2" s="1"/>
  <c r="BF79" i="2"/>
  <c r="BF80" i="2" s="1"/>
  <c r="BF131" i="2"/>
  <c r="BF132" i="2" s="1"/>
  <c r="BF25" i="2"/>
  <c r="BF26" i="2" s="1"/>
  <c r="BF11" i="2"/>
  <c r="BF12" i="2" s="1"/>
  <c r="BF13" i="2"/>
  <c r="BF7" i="2"/>
  <c r="BF139" i="2"/>
  <c r="BF140" i="2" s="1"/>
  <c r="BF55" i="2"/>
  <c r="BF56" i="2" s="1"/>
  <c r="BF17" i="2"/>
  <c r="BF18" i="2" s="1"/>
  <c r="BF133" i="2"/>
  <c r="BF134" i="2" s="1"/>
  <c r="BF49" i="2"/>
  <c r="BF50" i="2" s="1"/>
  <c r="BF23" i="2"/>
  <c r="BF21" i="2"/>
  <c r="BF22" i="2" s="1"/>
  <c r="BF19" i="2"/>
  <c r="BF20" i="2" s="1"/>
  <c r="BF9" i="2"/>
  <c r="BF53" i="2"/>
  <c r="BF54" i="2" s="1"/>
  <c r="BF51" i="2"/>
  <c r="BF52" i="2" s="1"/>
  <c r="BF15" i="2"/>
  <c r="BF16" i="2" s="1"/>
  <c r="A189" i="2"/>
  <c r="B187" i="2"/>
  <c r="BF45" i="2"/>
  <c r="BF46" i="2" s="1"/>
  <c r="BF3" i="2"/>
  <c r="BF4" i="2" s="1"/>
  <c r="BF47" i="2"/>
  <c r="BF48" i="2" s="1"/>
  <c r="BF2" i="2"/>
  <c r="BG1" i="2"/>
  <c r="BG10" i="3"/>
  <c r="BG2" i="3"/>
  <c r="BG6" i="3"/>
  <c r="BH1" i="3"/>
  <c r="BH5" i="3" l="1"/>
  <c r="BH11" i="3"/>
  <c r="BH12" i="3" s="1"/>
  <c r="BG137" i="2"/>
  <c r="BG138" i="2" s="1"/>
  <c r="BG244" i="2"/>
  <c r="BG227" i="2"/>
  <c r="BG228" i="2" s="1"/>
  <c r="BG241" i="2"/>
  <c r="BG242" i="2" s="1"/>
  <c r="BG229" i="2"/>
  <c r="BG230" i="2" s="1"/>
  <c r="BG237" i="2"/>
  <c r="BG238" i="2" s="1"/>
  <c r="BG225" i="2"/>
  <c r="BG226" i="2" s="1"/>
  <c r="BG201" i="2"/>
  <c r="BG202" i="2" s="1"/>
  <c r="BG231" i="2"/>
  <c r="BG232" i="2" s="1"/>
  <c r="BG217" i="2"/>
  <c r="BG218" i="2" s="1"/>
  <c r="BG233" i="2"/>
  <c r="BG234" i="2" s="1"/>
  <c r="BG239" i="2"/>
  <c r="BG240" i="2" s="1"/>
  <c r="BG235" i="2"/>
  <c r="BG236" i="2" s="1"/>
  <c r="BG223" i="2"/>
  <c r="BG224" i="2" s="1"/>
  <c r="BG203" i="2"/>
  <c r="BG204" i="2" s="1"/>
  <c r="BG199" i="2"/>
  <c r="BG200" i="2" s="1"/>
  <c r="BG221" i="2"/>
  <c r="BG222" i="2" s="1"/>
  <c r="BG207" i="2"/>
  <c r="BG208" i="2" s="1"/>
  <c r="BG213" i="2"/>
  <c r="BG214" i="2" s="1"/>
  <c r="BG209" i="2"/>
  <c r="BG210" i="2" s="1"/>
  <c r="BG215" i="2"/>
  <c r="BG216" i="2" s="1"/>
  <c r="BG219" i="2"/>
  <c r="BG220" i="2" s="1"/>
  <c r="BG205" i="2"/>
  <c r="BG206" i="2" s="1"/>
  <c r="BG195" i="2"/>
  <c r="BG196" i="2" s="1"/>
  <c r="BG211" i="2"/>
  <c r="BG212" i="2" s="1"/>
  <c r="BG197" i="2"/>
  <c r="BG198" i="2" s="1"/>
  <c r="BG191" i="2"/>
  <c r="BG192" i="2" s="1"/>
  <c r="BG189" i="2"/>
  <c r="BG190" i="2" s="1"/>
  <c r="BG187" i="2"/>
  <c r="BG188" i="2" s="1"/>
  <c r="BG183" i="2"/>
  <c r="BG184" i="2" s="1"/>
  <c r="BG175" i="2"/>
  <c r="BG176" i="2" s="1"/>
  <c r="BG193" i="2"/>
  <c r="BG194" i="2" s="1"/>
  <c r="BG181" i="2"/>
  <c r="BG182" i="2" s="1"/>
  <c r="BG169" i="2"/>
  <c r="BG170" i="2" s="1"/>
  <c r="BG173" i="2"/>
  <c r="BG174" i="2" s="1"/>
  <c r="BG185" i="2"/>
  <c r="BG186" i="2" s="1"/>
  <c r="BG179" i="2"/>
  <c r="BG180" i="2" s="1"/>
  <c r="BG177" i="2"/>
  <c r="BG178" i="2" s="1"/>
  <c r="BG171" i="2"/>
  <c r="BG172" i="2" s="1"/>
  <c r="BG165" i="2"/>
  <c r="BG166" i="2" s="1"/>
  <c r="BG167" i="2"/>
  <c r="BG168" i="2" s="1"/>
  <c r="BG163" i="2"/>
  <c r="BG164" i="2" s="1"/>
  <c r="BG161" i="2"/>
  <c r="BG162" i="2" s="1"/>
  <c r="BG151" i="2"/>
  <c r="BG152" i="2" s="1"/>
  <c r="BG149" i="2"/>
  <c r="BG150" i="2" s="1"/>
  <c r="BG159" i="2"/>
  <c r="BG160" i="2" s="1"/>
  <c r="BG157" i="2"/>
  <c r="BG158" i="2" s="1"/>
  <c r="BG155" i="2"/>
  <c r="BG156" i="2" s="1"/>
  <c r="BG153" i="2"/>
  <c r="BG154" i="2" s="1"/>
  <c r="BG145" i="2"/>
  <c r="BG146" i="2" s="1"/>
  <c r="BG143" i="2"/>
  <c r="BG144" i="2" s="1"/>
  <c r="BG121" i="2"/>
  <c r="BG122" i="2" s="1"/>
  <c r="BG123" i="2"/>
  <c r="BG124" i="2" s="1"/>
  <c r="BG147" i="2"/>
  <c r="BG148" i="2" s="1"/>
  <c r="BG127" i="2"/>
  <c r="BG128" i="2" s="1"/>
  <c r="BG113" i="2"/>
  <c r="BG114" i="2" s="1"/>
  <c r="BG101" i="2"/>
  <c r="BG102" i="2" s="1"/>
  <c r="BG125" i="2"/>
  <c r="BG126" i="2" s="1"/>
  <c r="BG99" i="2"/>
  <c r="BG100" i="2" s="1"/>
  <c r="BG115" i="2"/>
  <c r="BG116" i="2" s="1"/>
  <c r="BG103" i="2"/>
  <c r="BG104" i="2" s="1"/>
  <c r="BG91" i="2"/>
  <c r="BG92" i="2" s="1"/>
  <c r="BG119" i="2"/>
  <c r="BG120" i="2" s="1"/>
  <c r="BG141" i="2"/>
  <c r="BG142" i="2" s="1"/>
  <c r="BG117" i="2"/>
  <c r="BG118" i="2" s="1"/>
  <c r="BG111" i="2"/>
  <c r="BG112" i="2" s="1"/>
  <c r="BG107" i="2"/>
  <c r="BG108" i="2" s="1"/>
  <c r="BG105" i="2"/>
  <c r="BG106" i="2" s="1"/>
  <c r="BG109" i="2"/>
  <c r="BG110" i="2" s="1"/>
  <c r="BG97" i="2"/>
  <c r="BG98" i="2" s="1"/>
  <c r="BG85" i="2"/>
  <c r="BG86" i="2" s="1"/>
  <c r="BG79" i="2"/>
  <c r="BG80" i="2" s="1"/>
  <c r="BG93" i="2"/>
  <c r="BG94" i="2" s="1"/>
  <c r="BG71" i="2"/>
  <c r="BG72" i="2" s="1"/>
  <c r="BG65" i="2"/>
  <c r="BG66" i="2" s="1"/>
  <c r="BG77" i="2"/>
  <c r="BG78" i="2" s="1"/>
  <c r="BG95" i="2"/>
  <c r="BG96" i="2" s="1"/>
  <c r="BG81" i="2"/>
  <c r="BG82" i="2" s="1"/>
  <c r="BG75" i="2"/>
  <c r="BG76" i="2" s="1"/>
  <c r="BG73" i="2"/>
  <c r="BG74" i="2" s="1"/>
  <c r="BG69" i="2"/>
  <c r="BG70" i="2" s="1"/>
  <c r="BG57" i="2"/>
  <c r="BG58" i="2" s="1"/>
  <c r="BG67" i="2"/>
  <c r="BG68" i="2" s="1"/>
  <c r="BG61" i="2"/>
  <c r="BG62" i="2" s="1"/>
  <c r="BG59" i="2"/>
  <c r="BG60" i="2" s="1"/>
  <c r="BG83" i="2"/>
  <c r="BG84" i="2" s="1"/>
  <c r="BG133" i="2"/>
  <c r="BG134" i="2" s="1"/>
  <c r="BG131" i="2"/>
  <c r="BG132" i="2" s="1"/>
  <c r="BG89" i="2"/>
  <c r="BG90" i="2" s="1"/>
  <c r="BG87" i="2"/>
  <c r="BG88" i="2" s="1"/>
  <c r="BG63" i="2"/>
  <c r="BG64" i="2" s="1"/>
  <c r="BG129" i="2"/>
  <c r="BG130" i="2" s="1"/>
  <c r="BG53" i="2"/>
  <c r="BG54" i="2" s="1"/>
  <c r="BG51" i="2"/>
  <c r="BG52" i="2" s="1"/>
  <c r="BG15" i="2"/>
  <c r="BG16" i="2" s="1"/>
  <c r="BG135" i="2"/>
  <c r="BG136" i="2" s="1"/>
  <c r="BG25" i="2"/>
  <c r="BG26" i="2" s="1"/>
  <c r="BG11" i="2"/>
  <c r="BG12" i="2" s="1"/>
  <c r="BG13" i="2"/>
  <c r="BG14" i="2" s="1"/>
  <c r="BG7" i="2"/>
  <c r="BG139" i="2"/>
  <c r="BG140" i="2" s="1"/>
  <c r="BG55" i="2"/>
  <c r="BG56" i="2" s="1"/>
  <c r="BG17" i="2"/>
  <c r="BG18" i="2" s="1"/>
  <c r="BG49" i="2"/>
  <c r="BG50" i="2" s="1"/>
  <c r="BG23" i="2"/>
  <c r="BG21" i="2"/>
  <c r="BG22" i="2" s="1"/>
  <c r="BG19" i="2"/>
  <c r="BG20" i="2" s="1"/>
  <c r="BG9" i="2"/>
  <c r="BG3" i="2"/>
  <c r="BG4" i="2" s="1"/>
  <c r="BG45" i="2"/>
  <c r="BG46" i="2" s="1"/>
  <c r="BG47" i="2"/>
  <c r="BG48" i="2" s="1"/>
  <c r="BG2" i="2"/>
  <c r="BH1" i="2"/>
  <c r="A191" i="2"/>
  <c r="B189" i="2"/>
  <c r="BH9" i="3"/>
  <c r="BH10" i="3" s="1"/>
  <c r="BH2" i="3"/>
  <c r="BH6" i="3"/>
  <c r="BI1" i="3"/>
  <c r="BI5" i="3" l="1"/>
  <c r="BI11" i="3"/>
  <c r="BI12" i="3" s="1"/>
  <c r="BH137" i="2"/>
  <c r="BH138" i="2" s="1"/>
  <c r="BH231" i="2"/>
  <c r="BH232" i="2" s="1"/>
  <c r="BH244" i="2"/>
  <c r="BH237" i="2"/>
  <c r="BH238" i="2" s="1"/>
  <c r="BH241" i="2"/>
  <c r="BH242" i="2" s="1"/>
  <c r="BH233" i="2"/>
  <c r="BH234" i="2" s="1"/>
  <c r="BH221" i="2"/>
  <c r="BH222" i="2" s="1"/>
  <c r="BH213" i="2"/>
  <c r="BH214" i="2" s="1"/>
  <c r="BH199" i="2"/>
  <c r="BH200" i="2" s="1"/>
  <c r="BH229" i="2"/>
  <c r="BH230" i="2" s="1"/>
  <c r="BH225" i="2"/>
  <c r="BH226" i="2" s="1"/>
  <c r="BH215" i="2"/>
  <c r="BH216" i="2" s="1"/>
  <c r="BH239" i="2"/>
  <c r="BH240" i="2" s="1"/>
  <c r="BH235" i="2"/>
  <c r="BH236" i="2" s="1"/>
  <c r="BH227" i="2"/>
  <c r="BH228" i="2" s="1"/>
  <c r="BH223" i="2"/>
  <c r="BH224" i="2" s="1"/>
  <c r="BH203" i="2"/>
  <c r="BH204" i="2" s="1"/>
  <c r="BH209" i="2"/>
  <c r="BH210" i="2" s="1"/>
  <c r="BH219" i="2"/>
  <c r="BH220" i="2" s="1"/>
  <c r="BH217" i="2"/>
  <c r="BH218" i="2" s="1"/>
  <c r="BH211" i="2"/>
  <c r="BH212" i="2" s="1"/>
  <c r="BH201" i="2"/>
  <c r="BH202" i="2" s="1"/>
  <c r="BH205" i="2"/>
  <c r="BH206" i="2" s="1"/>
  <c r="BH207" i="2"/>
  <c r="BH208" i="2" s="1"/>
  <c r="BH193" i="2"/>
  <c r="BH194" i="2" s="1"/>
  <c r="BH191" i="2"/>
  <c r="BH192" i="2" s="1"/>
  <c r="BH185" i="2"/>
  <c r="BH186" i="2" s="1"/>
  <c r="BH197" i="2"/>
  <c r="BH198" i="2" s="1"/>
  <c r="BH195" i="2"/>
  <c r="BH196" i="2" s="1"/>
  <c r="BH173" i="2"/>
  <c r="BH174" i="2" s="1"/>
  <c r="BH181" i="2"/>
  <c r="BH182" i="2" s="1"/>
  <c r="BH189" i="2"/>
  <c r="BH190" i="2" s="1"/>
  <c r="BH175" i="2"/>
  <c r="BH176" i="2" s="1"/>
  <c r="BH179" i="2"/>
  <c r="BH180" i="2" s="1"/>
  <c r="BH177" i="2"/>
  <c r="BH178" i="2" s="1"/>
  <c r="BH171" i="2"/>
  <c r="BH172" i="2" s="1"/>
  <c r="BH165" i="2"/>
  <c r="BH166" i="2" s="1"/>
  <c r="BH187" i="2"/>
  <c r="BH188" i="2" s="1"/>
  <c r="BH183" i="2"/>
  <c r="BH184" i="2" s="1"/>
  <c r="BH169" i="2"/>
  <c r="BH170" i="2" s="1"/>
  <c r="BH167" i="2"/>
  <c r="BH168" i="2" s="1"/>
  <c r="BH149" i="2"/>
  <c r="BH150" i="2" s="1"/>
  <c r="BH159" i="2"/>
  <c r="BH160" i="2" s="1"/>
  <c r="BH155" i="2"/>
  <c r="BH156" i="2" s="1"/>
  <c r="BH161" i="2"/>
  <c r="BH162" i="2" s="1"/>
  <c r="BH157" i="2"/>
  <c r="BH158" i="2" s="1"/>
  <c r="BH151" i="2"/>
  <c r="BH152" i="2" s="1"/>
  <c r="BH163" i="2"/>
  <c r="BH164" i="2" s="1"/>
  <c r="BH153" i="2"/>
  <c r="BH154" i="2" s="1"/>
  <c r="BH147" i="2"/>
  <c r="BH148" i="2" s="1"/>
  <c r="BH141" i="2"/>
  <c r="BH142" i="2" s="1"/>
  <c r="BH125" i="2"/>
  <c r="BH126" i="2" s="1"/>
  <c r="BH143" i="2"/>
  <c r="BH144" i="2" s="1"/>
  <c r="BH113" i="2"/>
  <c r="BH114" i="2" s="1"/>
  <c r="BH101" i="2"/>
  <c r="BH102" i="2" s="1"/>
  <c r="BH89" i="2"/>
  <c r="BH90" i="2" s="1"/>
  <c r="BH145" i="2"/>
  <c r="BH146" i="2" s="1"/>
  <c r="BH121" i="2"/>
  <c r="BH122" i="2" s="1"/>
  <c r="BH99" i="2"/>
  <c r="BH100" i="2" s="1"/>
  <c r="BH123" i="2"/>
  <c r="BH124" i="2" s="1"/>
  <c r="BH115" i="2"/>
  <c r="BH116" i="2" s="1"/>
  <c r="BH103" i="2"/>
  <c r="BH104" i="2" s="1"/>
  <c r="BH91" i="2"/>
  <c r="BH92" i="2" s="1"/>
  <c r="BH127" i="2"/>
  <c r="BH128" i="2" s="1"/>
  <c r="BH119" i="2"/>
  <c r="BH120" i="2" s="1"/>
  <c r="BH111" i="2"/>
  <c r="BH112" i="2" s="1"/>
  <c r="BH109" i="2"/>
  <c r="BH110" i="2" s="1"/>
  <c r="BH107" i="2"/>
  <c r="BH108" i="2" s="1"/>
  <c r="BH87" i="2"/>
  <c r="BH88" i="2" s="1"/>
  <c r="BH63" i="2"/>
  <c r="BH64" i="2" s="1"/>
  <c r="BH129" i="2"/>
  <c r="BH130" i="2" s="1"/>
  <c r="BH97" i="2"/>
  <c r="BH98" i="2" s="1"/>
  <c r="BH79" i="2"/>
  <c r="BH80" i="2" s="1"/>
  <c r="BH93" i="2"/>
  <c r="BH94" i="2" s="1"/>
  <c r="BH71" i="2"/>
  <c r="BH72" i="2" s="1"/>
  <c r="BH65" i="2"/>
  <c r="BH66" i="2" s="1"/>
  <c r="BH105" i="2"/>
  <c r="BH106" i="2" s="1"/>
  <c r="BH77" i="2"/>
  <c r="BH78" i="2" s="1"/>
  <c r="BH95" i="2"/>
  <c r="BH96" i="2" s="1"/>
  <c r="BH81" i="2"/>
  <c r="BH82" i="2" s="1"/>
  <c r="BH75" i="2"/>
  <c r="BH76" i="2" s="1"/>
  <c r="BH73" i="2"/>
  <c r="BH74" i="2" s="1"/>
  <c r="BH69" i="2"/>
  <c r="BH70" i="2" s="1"/>
  <c r="BH57" i="2"/>
  <c r="BH58" i="2" s="1"/>
  <c r="BH117" i="2"/>
  <c r="BH118" i="2" s="1"/>
  <c r="BH67" i="2"/>
  <c r="BH68" i="2" s="1"/>
  <c r="BH61" i="2"/>
  <c r="BH62" i="2" s="1"/>
  <c r="BH59" i="2"/>
  <c r="BH60" i="2" s="1"/>
  <c r="BH85" i="2"/>
  <c r="BH86" i="2" s="1"/>
  <c r="BH83" i="2"/>
  <c r="BH84" i="2" s="1"/>
  <c r="BH133" i="2"/>
  <c r="BH134" i="2" s="1"/>
  <c r="BH131" i="2"/>
  <c r="BH132" i="2" s="1"/>
  <c r="BH49" i="2"/>
  <c r="BH50" i="2" s="1"/>
  <c r="BH23" i="2"/>
  <c r="BH21" i="2"/>
  <c r="BH22" i="2" s="1"/>
  <c r="BH19" i="2"/>
  <c r="BH20" i="2" s="1"/>
  <c r="BH9" i="2"/>
  <c r="BH53" i="2"/>
  <c r="BH54" i="2" s="1"/>
  <c r="BH51" i="2"/>
  <c r="BH52" i="2" s="1"/>
  <c r="BH15" i="2"/>
  <c r="BH16" i="2" s="1"/>
  <c r="BH139" i="2"/>
  <c r="BH140" i="2" s="1"/>
  <c r="BH135" i="2"/>
  <c r="BH136" i="2" s="1"/>
  <c r="BH25" i="2"/>
  <c r="BH26" i="2" s="1"/>
  <c r="BH11" i="2"/>
  <c r="BH12" i="2" s="1"/>
  <c r="BH13" i="2"/>
  <c r="BH14" i="2" s="1"/>
  <c r="BH7" i="2"/>
  <c r="BH55" i="2"/>
  <c r="BH56" i="2" s="1"/>
  <c r="BH17" i="2"/>
  <c r="BH18" i="2" s="1"/>
  <c r="A193" i="2"/>
  <c r="B191" i="2"/>
  <c r="BH47" i="2"/>
  <c r="BH48" i="2" s="1"/>
  <c r="BH45" i="2"/>
  <c r="BH46" i="2" s="1"/>
  <c r="BH3" i="2"/>
  <c r="BH4" i="2" s="1"/>
  <c r="BH2" i="2"/>
  <c r="BI1" i="2"/>
  <c r="BI6" i="3"/>
  <c r="BI2" i="3"/>
  <c r="BI9" i="3"/>
  <c r="BI10" i="3" s="1"/>
  <c r="BJ1" i="3"/>
  <c r="BJ5" i="3" l="1"/>
  <c r="BJ11" i="3"/>
  <c r="BJ12" i="3" s="1"/>
  <c r="BI137" i="2"/>
  <c r="BI138" i="2" s="1"/>
  <c r="BI241" i="2"/>
  <c r="BI242" i="2" s="1"/>
  <c r="BI233" i="2"/>
  <c r="BI234" i="2" s="1"/>
  <c r="BI244" i="2"/>
  <c r="BI227" i="2"/>
  <c r="BI228" i="2" s="1"/>
  <c r="BI239" i="2"/>
  <c r="BI240" i="2" s="1"/>
  <c r="BI237" i="2"/>
  <c r="BI238" i="2" s="1"/>
  <c r="BI235" i="2"/>
  <c r="BI236" i="2" s="1"/>
  <c r="BI223" i="2"/>
  <c r="BI224" i="2" s="1"/>
  <c r="BI219" i="2"/>
  <c r="BI220" i="2" s="1"/>
  <c r="BI211" i="2"/>
  <c r="BI212" i="2" s="1"/>
  <c r="BI209" i="2"/>
  <c r="BI210" i="2" s="1"/>
  <c r="BI207" i="2"/>
  <c r="BI208" i="2" s="1"/>
  <c r="BI205" i="2"/>
  <c r="BI206" i="2" s="1"/>
  <c r="BI221" i="2"/>
  <c r="BI222" i="2" s="1"/>
  <c r="BI231" i="2"/>
  <c r="BI232" i="2" s="1"/>
  <c r="BI217" i="2"/>
  <c r="BI218" i="2" s="1"/>
  <c r="BI229" i="2"/>
  <c r="BI230" i="2" s="1"/>
  <c r="BI225" i="2"/>
  <c r="BI226" i="2" s="1"/>
  <c r="BI215" i="2"/>
  <c r="BI216" i="2" s="1"/>
  <c r="BI213" i="2"/>
  <c r="BI214" i="2" s="1"/>
  <c r="BI203" i="2"/>
  <c r="BI204" i="2" s="1"/>
  <c r="BI201" i="2"/>
  <c r="BI202" i="2" s="1"/>
  <c r="BI199" i="2"/>
  <c r="BI200" i="2" s="1"/>
  <c r="BI195" i="2"/>
  <c r="BI196" i="2" s="1"/>
  <c r="BI191" i="2"/>
  <c r="BI192" i="2" s="1"/>
  <c r="BI185" i="2"/>
  <c r="BI186" i="2" s="1"/>
  <c r="BI173" i="2"/>
  <c r="BI174" i="2" s="1"/>
  <c r="BI197" i="2"/>
  <c r="BI198" i="2" s="1"/>
  <c r="BI179" i="2"/>
  <c r="BI180" i="2" s="1"/>
  <c r="BI167" i="2"/>
  <c r="BI168" i="2" s="1"/>
  <c r="BI169" i="2"/>
  <c r="BI170" i="2" s="1"/>
  <c r="BI165" i="2"/>
  <c r="BI166" i="2" s="1"/>
  <c r="BI189" i="2"/>
  <c r="BI190" i="2" s="1"/>
  <c r="BI175" i="2"/>
  <c r="BI176" i="2" s="1"/>
  <c r="BI171" i="2"/>
  <c r="BI172" i="2" s="1"/>
  <c r="BI177" i="2"/>
  <c r="BI178" i="2" s="1"/>
  <c r="BI193" i="2"/>
  <c r="BI194" i="2" s="1"/>
  <c r="BI181" i="2"/>
  <c r="BI182" i="2" s="1"/>
  <c r="BI187" i="2"/>
  <c r="BI188" i="2" s="1"/>
  <c r="BI183" i="2"/>
  <c r="BI184" i="2" s="1"/>
  <c r="BI149" i="2"/>
  <c r="BI150" i="2" s="1"/>
  <c r="BI163" i="2"/>
  <c r="BI164" i="2" s="1"/>
  <c r="BI161" i="2"/>
  <c r="BI162" i="2" s="1"/>
  <c r="BI151" i="2"/>
  <c r="BI152" i="2" s="1"/>
  <c r="BI153" i="2"/>
  <c r="BI154" i="2" s="1"/>
  <c r="BI159" i="2"/>
  <c r="BI160" i="2" s="1"/>
  <c r="BI157" i="2"/>
  <c r="BI158" i="2" s="1"/>
  <c r="BI155" i="2"/>
  <c r="BI156" i="2" s="1"/>
  <c r="BI145" i="2"/>
  <c r="BI146" i="2" s="1"/>
  <c r="BI141" i="2"/>
  <c r="BI142" i="2" s="1"/>
  <c r="BI125" i="2"/>
  <c r="BI126" i="2" s="1"/>
  <c r="BI119" i="2"/>
  <c r="BI120" i="2" s="1"/>
  <c r="BI143" i="2"/>
  <c r="BI144" i="2" s="1"/>
  <c r="BI123" i="2"/>
  <c r="BI124" i="2" s="1"/>
  <c r="BI109" i="2"/>
  <c r="BI110" i="2" s="1"/>
  <c r="BI97" i="2"/>
  <c r="BI98" i="2" s="1"/>
  <c r="BI147" i="2"/>
  <c r="BI148" i="2" s="1"/>
  <c r="BI113" i="2"/>
  <c r="BI114" i="2" s="1"/>
  <c r="BI101" i="2"/>
  <c r="BI102" i="2" s="1"/>
  <c r="BI89" i="2"/>
  <c r="BI90" i="2" s="1"/>
  <c r="BI121" i="2"/>
  <c r="BI122" i="2" s="1"/>
  <c r="BI99" i="2"/>
  <c r="BI100" i="2" s="1"/>
  <c r="BI115" i="2"/>
  <c r="BI116" i="2" s="1"/>
  <c r="BI103" i="2"/>
  <c r="BI104" i="2" s="1"/>
  <c r="BI117" i="2"/>
  <c r="BI118" i="2" s="1"/>
  <c r="BI111" i="2"/>
  <c r="BI112" i="2" s="1"/>
  <c r="BI107" i="2"/>
  <c r="BI108" i="2" s="1"/>
  <c r="BI105" i="2"/>
  <c r="BI106" i="2" s="1"/>
  <c r="BI95" i="2"/>
  <c r="BI96" i="2" s="1"/>
  <c r="BI93" i="2"/>
  <c r="BI94" i="2" s="1"/>
  <c r="BI87" i="2"/>
  <c r="BI88" i="2" s="1"/>
  <c r="BI83" i="2"/>
  <c r="BI84" i="2" s="1"/>
  <c r="BI81" i="2"/>
  <c r="BI82" i="2" s="1"/>
  <c r="BI75" i="2"/>
  <c r="BI76" i="2" s="1"/>
  <c r="BI85" i="2"/>
  <c r="BI86" i="2" s="1"/>
  <c r="BI133" i="2"/>
  <c r="BI134" i="2" s="1"/>
  <c r="BI131" i="2"/>
  <c r="BI132" i="2" s="1"/>
  <c r="BI63" i="2"/>
  <c r="BI64" i="2" s="1"/>
  <c r="BI127" i="2"/>
  <c r="BI128" i="2" s="1"/>
  <c r="BI71" i="2"/>
  <c r="BI72" i="2" s="1"/>
  <c r="BI65" i="2"/>
  <c r="BI66" i="2" s="1"/>
  <c r="BI77" i="2"/>
  <c r="BI78" i="2" s="1"/>
  <c r="BI73" i="2"/>
  <c r="BI74" i="2" s="1"/>
  <c r="BI69" i="2"/>
  <c r="BI70" i="2" s="1"/>
  <c r="BI57" i="2"/>
  <c r="BI58" i="2" s="1"/>
  <c r="BI135" i="2"/>
  <c r="BI136" i="2" s="1"/>
  <c r="BI91" i="2"/>
  <c r="BI92" i="2" s="1"/>
  <c r="BI79" i="2"/>
  <c r="BI80" i="2" s="1"/>
  <c r="BI67" i="2"/>
  <c r="BI68" i="2" s="1"/>
  <c r="BI61" i="2"/>
  <c r="BI62" i="2" s="1"/>
  <c r="BI59" i="2"/>
  <c r="BI60" i="2" s="1"/>
  <c r="BI55" i="2"/>
  <c r="BI56" i="2" s="1"/>
  <c r="BI17" i="2"/>
  <c r="BI18" i="2" s="1"/>
  <c r="BI49" i="2"/>
  <c r="BI50" i="2" s="1"/>
  <c r="BI23" i="2"/>
  <c r="BI21" i="2"/>
  <c r="BI22" i="2" s="1"/>
  <c r="BI19" i="2"/>
  <c r="BI20" i="2" s="1"/>
  <c r="BI9" i="2"/>
  <c r="BI53" i="2"/>
  <c r="BI54" i="2" s="1"/>
  <c r="BI51" i="2"/>
  <c r="BI52" i="2" s="1"/>
  <c r="BI15" i="2"/>
  <c r="BI16" i="2" s="1"/>
  <c r="BI25" i="2"/>
  <c r="BI26" i="2" s="1"/>
  <c r="BI11" i="2"/>
  <c r="BI12" i="2" s="1"/>
  <c r="BI13" i="2"/>
  <c r="BI14" i="2" s="1"/>
  <c r="BI7" i="2"/>
  <c r="BI129" i="2"/>
  <c r="BI130" i="2" s="1"/>
  <c r="BI139" i="2"/>
  <c r="BI140" i="2" s="1"/>
  <c r="BI2" i="2"/>
  <c r="BJ1" i="2"/>
  <c r="BI45" i="2"/>
  <c r="BI46" i="2" s="1"/>
  <c r="BI47" i="2"/>
  <c r="BI48" i="2" s="1"/>
  <c r="BI3" i="2"/>
  <c r="BI4" i="2" s="1"/>
  <c r="A195" i="2"/>
  <c r="B193" i="2"/>
  <c r="BJ9" i="3"/>
  <c r="BJ10" i="3" s="1"/>
  <c r="BJ6" i="3"/>
  <c r="BJ2" i="3"/>
  <c r="BK1" i="3"/>
  <c r="BK5" i="3" l="1"/>
  <c r="BK11" i="3"/>
  <c r="BK12" i="3" s="1"/>
  <c r="BJ137" i="2"/>
  <c r="BJ138" i="2" s="1"/>
  <c r="BJ239" i="2"/>
  <c r="BJ240" i="2" s="1"/>
  <c r="BJ244" i="2"/>
  <c r="BJ229" i="2"/>
  <c r="BJ230" i="2" s="1"/>
  <c r="BJ227" i="2"/>
  <c r="BJ228" i="2" s="1"/>
  <c r="BJ225" i="2"/>
  <c r="BJ226" i="2" s="1"/>
  <c r="BJ237" i="2"/>
  <c r="BJ238" i="2" s="1"/>
  <c r="BJ201" i="2"/>
  <c r="BJ202" i="2" s="1"/>
  <c r="BJ219" i="2"/>
  <c r="BJ220" i="2" s="1"/>
  <c r="BJ233" i="2"/>
  <c r="BJ234" i="2" s="1"/>
  <c r="BJ231" i="2"/>
  <c r="BJ232" i="2" s="1"/>
  <c r="BJ241" i="2"/>
  <c r="BJ242" i="2" s="1"/>
  <c r="BJ217" i="2"/>
  <c r="BJ218" i="2" s="1"/>
  <c r="BJ205" i="2"/>
  <c r="BJ206" i="2" s="1"/>
  <c r="BJ221" i="2"/>
  <c r="BJ222" i="2" s="1"/>
  <c r="BJ207" i="2"/>
  <c r="BJ208" i="2" s="1"/>
  <c r="BJ211" i="2"/>
  <c r="BJ212" i="2" s="1"/>
  <c r="BJ209" i="2"/>
  <c r="BJ210" i="2" s="1"/>
  <c r="BJ223" i="2"/>
  <c r="BJ224" i="2" s="1"/>
  <c r="BJ215" i="2"/>
  <c r="BJ216" i="2" s="1"/>
  <c r="BJ213" i="2"/>
  <c r="BJ214" i="2" s="1"/>
  <c r="BJ203" i="2"/>
  <c r="BJ204" i="2" s="1"/>
  <c r="BJ235" i="2"/>
  <c r="BJ236" i="2" s="1"/>
  <c r="BJ199" i="2"/>
  <c r="BJ200" i="2" s="1"/>
  <c r="BJ195" i="2"/>
  <c r="BJ196" i="2" s="1"/>
  <c r="BJ177" i="2"/>
  <c r="BJ178" i="2" s="1"/>
  <c r="BJ171" i="2"/>
  <c r="BJ172" i="2" s="1"/>
  <c r="BJ165" i="2"/>
  <c r="BJ166" i="2" s="1"/>
  <c r="BJ197" i="2"/>
  <c r="BJ198" i="2" s="1"/>
  <c r="BJ193" i="2"/>
  <c r="BJ194" i="2" s="1"/>
  <c r="BJ187" i="2"/>
  <c r="BJ188" i="2" s="1"/>
  <c r="BJ183" i="2"/>
  <c r="BJ184" i="2" s="1"/>
  <c r="BJ191" i="2"/>
  <c r="BJ192" i="2" s="1"/>
  <c r="BJ185" i="2"/>
  <c r="BJ186" i="2" s="1"/>
  <c r="BJ173" i="2"/>
  <c r="BJ174" i="2" s="1"/>
  <c r="BJ189" i="2"/>
  <c r="BJ190" i="2" s="1"/>
  <c r="BJ175" i="2"/>
  <c r="BJ176" i="2" s="1"/>
  <c r="BJ179" i="2"/>
  <c r="BJ180" i="2" s="1"/>
  <c r="BJ181" i="2"/>
  <c r="BJ182" i="2" s="1"/>
  <c r="BJ167" i="2"/>
  <c r="BJ168" i="2" s="1"/>
  <c r="BJ169" i="2"/>
  <c r="BJ170" i="2" s="1"/>
  <c r="BJ153" i="2"/>
  <c r="BJ154" i="2" s="1"/>
  <c r="BJ163" i="2"/>
  <c r="BJ164" i="2" s="1"/>
  <c r="BJ149" i="2"/>
  <c r="BJ150" i="2" s="1"/>
  <c r="BJ161" i="2"/>
  <c r="BJ162" i="2" s="1"/>
  <c r="BJ151" i="2"/>
  <c r="BJ152" i="2" s="1"/>
  <c r="BJ159" i="2"/>
  <c r="BJ160" i="2" s="1"/>
  <c r="BJ157" i="2"/>
  <c r="BJ158" i="2" s="1"/>
  <c r="BJ155" i="2"/>
  <c r="BJ156" i="2" s="1"/>
  <c r="BJ147" i="2"/>
  <c r="BJ148" i="2" s="1"/>
  <c r="BJ127" i="2"/>
  <c r="BJ128" i="2" s="1"/>
  <c r="BJ145" i="2"/>
  <c r="BJ146" i="2" s="1"/>
  <c r="BJ109" i="2"/>
  <c r="BJ110" i="2" s="1"/>
  <c r="BJ97" i="2"/>
  <c r="BJ98" i="2" s="1"/>
  <c r="BJ85" i="2"/>
  <c r="BJ86" i="2" s="1"/>
  <c r="BJ143" i="2"/>
  <c r="BJ144" i="2" s="1"/>
  <c r="BJ125" i="2"/>
  <c r="BJ126" i="2" s="1"/>
  <c r="BJ113" i="2"/>
  <c r="BJ114" i="2" s="1"/>
  <c r="BJ101" i="2"/>
  <c r="BJ102" i="2" s="1"/>
  <c r="BJ89" i="2"/>
  <c r="BJ90" i="2" s="1"/>
  <c r="BJ123" i="2"/>
  <c r="BJ124" i="2" s="1"/>
  <c r="BJ121" i="2"/>
  <c r="BJ122" i="2" s="1"/>
  <c r="BJ119" i="2"/>
  <c r="BJ120" i="2" s="1"/>
  <c r="BJ91" i="2"/>
  <c r="BJ92" i="2" s="1"/>
  <c r="BJ83" i="2"/>
  <c r="BJ84" i="2" s="1"/>
  <c r="BJ67" i="2"/>
  <c r="BJ68" i="2" s="1"/>
  <c r="BJ61" i="2"/>
  <c r="BJ62" i="2" s="1"/>
  <c r="BJ59" i="2"/>
  <c r="BJ60" i="2" s="1"/>
  <c r="BJ111" i="2"/>
  <c r="BJ112" i="2" s="1"/>
  <c r="BJ107" i="2"/>
  <c r="BJ108" i="2" s="1"/>
  <c r="BJ87" i="2"/>
  <c r="BJ88" i="2" s="1"/>
  <c r="BJ133" i="2"/>
  <c r="BJ134" i="2" s="1"/>
  <c r="BJ103" i="2"/>
  <c r="BJ104" i="2" s="1"/>
  <c r="BJ63" i="2"/>
  <c r="BJ64" i="2" s="1"/>
  <c r="BJ129" i="2"/>
  <c r="BJ130" i="2" s="1"/>
  <c r="BJ93" i="2"/>
  <c r="BJ94" i="2" s="1"/>
  <c r="BJ79" i="2"/>
  <c r="BJ80" i="2" s="1"/>
  <c r="BJ105" i="2"/>
  <c r="BJ106" i="2" s="1"/>
  <c r="BJ71" i="2"/>
  <c r="BJ72" i="2" s="1"/>
  <c r="BJ65" i="2"/>
  <c r="BJ66" i="2" s="1"/>
  <c r="BJ141" i="2"/>
  <c r="BJ142" i="2" s="1"/>
  <c r="BJ95" i="2"/>
  <c r="BJ96" i="2" s="1"/>
  <c r="BJ81" i="2"/>
  <c r="BJ82" i="2" s="1"/>
  <c r="BJ77" i="2"/>
  <c r="BJ78" i="2" s="1"/>
  <c r="BJ75" i="2"/>
  <c r="BJ76" i="2" s="1"/>
  <c r="BJ117" i="2"/>
  <c r="BJ118" i="2" s="1"/>
  <c r="BJ115" i="2"/>
  <c r="BJ116" i="2" s="1"/>
  <c r="BJ73" i="2"/>
  <c r="BJ74" i="2" s="1"/>
  <c r="BJ69" i="2"/>
  <c r="BJ70" i="2" s="1"/>
  <c r="BJ57" i="2"/>
  <c r="BJ58" i="2" s="1"/>
  <c r="BJ99" i="2"/>
  <c r="BJ100" i="2" s="1"/>
  <c r="BJ135" i="2"/>
  <c r="BJ136" i="2" s="1"/>
  <c r="BJ55" i="2"/>
  <c r="BJ56" i="2" s="1"/>
  <c r="BJ139" i="2"/>
  <c r="BJ140" i="2" s="1"/>
  <c r="BJ17" i="2"/>
  <c r="BJ18" i="2" s="1"/>
  <c r="BJ131" i="2"/>
  <c r="BJ132" i="2" s="1"/>
  <c r="BJ49" i="2"/>
  <c r="BJ50" i="2" s="1"/>
  <c r="BJ23" i="2"/>
  <c r="BJ21" i="2"/>
  <c r="BJ22" i="2" s="1"/>
  <c r="BJ19" i="2"/>
  <c r="BJ20" i="2" s="1"/>
  <c r="BJ9" i="2"/>
  <c r="BJ53" i="2"/>
  <c r="BJ54" i="2" s="1"/>
  <c r="BJ51" i="2"/>
  <c r="BJ52" i="2" s="1"/>
  <c r="BJ15" i="2"/>
  <c r="BJ16" i="2" s="1"/>
  <c r="BJ25" i="2"/>
  <c r="BJ26" i="2" s="1"/>
  <c r="BJ11" i="2"/>
  <c r="BJ12" i="2" s="1"/>
  <c r="BJ13" i="2"/>
  <c r="BJ14" i="2" s="1"/>
  <c r="BJ7" i="2"/>
  <c r="BJ8" i="2" s="1"/>
  <c r="BK1" i="2"/>
  <c r="BJ47" i="2"/>
  <c r="BJ48" i="2" s="1"/>
  <c r="BJ3" i="2"/>
  <c r="BJ4" i="2" s="1"/>
  <c r="BJ2" i="2"/>
  <c r="BJ45" i="2"/>
  <c r="BJ46" i="2" s="1"/>
  <c r="A197" i="2"/>
  <c r="B195" i="2"/>
  <c r="BK9" i="3"/>
  <c r="BK10" i="3" s="1"/>
  <c r="BK6" i="3"/>
  <c r="BK2" i="3"/>
  <c r="BL1" i="3"/>
  <c r="BL11" i="3" l="1"/>
  <c r="BL12" i="3" s="1"/>
  <c r="BL5" i="3"/>
  <c r="BK137" i="2"/>
  <c r="BK138" i="2" s="1"/>
  <c r="BK235" i="2"/>
  <c r="BK236" i="2" s="1"/>
  <c r="BK225" i="2"/>
  <c r="BK226" i="2" s="1"/>
  <c r="BK231" i="2"/>
  <c r="BK232" i="2" s="1"/>
  <c r="BK239" i="2"/>
  <c r="BK240" i="2" s="1"/>
  <c r="BK223" i="2"/>
  <c r="BK224" i="2" s="1"/>
  <c r="BK219" i="2"/>
  <c r="BK220" i="2" s="1"/>
  <c r="BK241" i="2"/>
  <c r="BK242" i="2" s="1"/>
  <c r="BK229" i="2"/>
  <c r="BK230" i="2" s="1"/>
  <c r="BK237" i="2"/>
  <c r="BK238" i="2" s="1"/>
  <c r="BK244" i="2"/>
  <c r="BK221" i="2"/>
  <c r="BK222" i="2" s="1"/>
  <c r="BK213" i="2"/>
  <c r="BK214" i="2" s="1"/>
  <c r="BK199" i="2"/>
  <c r="BK200" i="2" s="1"/>
  <c r="BK233" i="2"/>
  <c r="BK234" i="2" s="1"/>
  <c r="BK211" i="2"/>
  <c r="BK212" i="2" s="1"/>
  <c r="BK207" i="2"/>
  <c r="BK208" i="2" s="1"/>
  <c r="BK205" i="2"/>
  <c r="BK206" i="2" s="1"/>
  <c r="BK227" i="2"/>
  <c r="BK228" i="2" s="1"/>
  <c r="BK217" i="2"/>
  <c r="BK218" i="2" s="1"/>
  <c r="BK209" i="2"/>
  <c r="BK210" i="2" s="1"/>
  <c r="BK215" i="2"/>
  <c r="BK216" i="2" s="1"/>
  <c r="BK203" i="2"/>
  <c r="BK204" i="2" s="1"/>
  <c r="BK197" i="2"/>
  <c r="BK198" i="2" s="1"/>
  <c r="BK201" i="2"/>
  <c r="BK202" i="2" s="1"/>
  <c r="BK195" i="2"/>
  <c r="BK196" i="2" s="1"/>
  <c r="BK181" i="2"/>
  <c r="BK182" i="2" s="1"/>
  <c r="BK169" i="2"/>
  <c r="BK170" i="2" s="1"/>
  <c r="BK193" i="2"/>
  <c r="BK194" i="2" s="1"/>
  <c r="BK189" i="2"/>
  <c r="BK190" i="2" s="1"/>
  <c r="BK187" i="2"/>
  <c r="BK188" i="2" s="1"/>
  <c r="BK183" i="2"/>
  <c r="BK184" i="2" s="1"/>
  <c r="BK175" i="2"/>
  <c r="BK176" i="2" s="1"/>
  <c r="BK191" i="2"/>
  <c r="BK192" i="2" s="1"/>
  <c r="BK185" i="2"/>
  <c r="BK186" i="2" s="1"/>
  <c r="BK173" i="2"/>
  <c r="BK174" i="2" s="1"/>
  <c r="BK179" i="2"/>
  <c r="BK180" i="2" s="1"/>
  <c r="BK177" i="2"/>
  <c r="BK178" i="2" s="1"/>
  <c r="BK171" i="2"/>
  <c r="BK172" i="2" s="1"/>
  <c r="BK165" i="2"/>
  <c r="BK166" i="2" s="1"/>
  <c r="BK167" i="2"/>
  <c r="BK168" i="2" s="1"/>
  <c r="BK153" i="2"/>
  <c r="BK154" i="2" s="1"/>
  <c r="BK149" i="2"/>
  <c r="BK150" i="2" s="1"/>
  <c r="BK163" i="2"/>
  <c r="BK164" i="2" s="1"/>
  <c r="BK161" i="2"/>
  <c r="BK162" i="2" s="1"/>
  <c r="BK151" i="2"/>
  <c r="BK152" i="2" s="1"/>
  <c r="BK159" i="2"/>
  <c r="BK160" i="2" s="1"/>
  <c r="BK157" i="2"/>
  <c r="BK158" i="2" s="1"/>
  <c r="BK155" i="2"/>
  <c r="BK156" i="2" s="1"/>
  <c r="BK147" i="2"/>
  <c r="BK148" i="2" s="1"/>
  <c r="BK127" i="2"/>
  <c r="BK128" i="2" s="1"/>
  <c r="BK141" i="2"/>
  <c r="BK142" i="2" s="1"/>
  <c r="BK125" i="2"/>
  <c r="BK126" i="2" s="1"/>
  <c r="BK123" i="2"/>
  <c r="BK124" i="2" s="1"/>
  <c r="BK143" i="2"/>
  <c r="BK144" i="2" s="1"/>
  <c r="BK121" i="2"/>
  <c r="BK122" i="2" s="1"/>
  <c r="BK117" i="2"/>
  <c r="BK118" i="2" s="1"/>
  <c r="BK111" i="2"/>
  <c r="BK112" i="2" s="1"/>
  <c r="BK107" i="2"/>
  <c r="BK108" i="2" s="1"/>
  <c r="BK105" i="2"/>
  <c r="BK106" i="2" s="1"/>
  <c r="BK95" i="2"/>
  <c r="BK96" i="2" s="1"/>
  <c r="BK93" i="2"/>
  <c r="BK94" i="2" s="1"/>
  <c r="BK109" i="2"/>
  <c r="BK110" i="2" s="1"/>
  <c r="BK97" i="2"/>
  <c r="BK98" i="2" s="1"/>
  <c r="BK145" i="2"/>
  <c r="BK146" i="2" s="1"/>
  <c r="BK113" i="2"/>
  <c r="BK114" i="2" s="1"/>
  <c r="BK119" i="2"/>
  <c r="BK120" i="2" s="1"/>
  <c r="BK115" i="2"/>
  <c r="BK116" i="2" s="1"/>
  <c r="BK103" i="2"/>
  <c r="BK104" i="2" s="1"/>
  <c r="BK91" i="2"/>
  <c r="BK92" i="2" s="1"/>
  <c r="BK79" i="2"/>
  <c r="BK80" i="2" s="1"/>
  <c r="BK99" i="2"/>
  <c r="BK100" i="2" s="1"/>
  <c r="BK89" i="2"/>
  <c r="BK90" i="2" s="1"/>
  <c r="BK135" i="2"/>
  <c r="BK136" i="2" s="1"/>
  <c r="BK85" i="2"/>
  <c r="BK86" i="2" s="1"/>
  <c r="BK83" i="2"/>
  <c r="BK84" i="2" s="1"/>
  <c r="BK67" i="2"/>
  <c r="BK68" i="2" s="1"/>
  <c r="BK61" i="2"/>
  <c r="BK62" i="2" s="1"/>
  <c r="BK59" i="2"/>
  <c r="BK60" i="2" s="1"/>
  <c r="BK87" i="2"/>
  <c r="BK88" i="2" s="1"/>
  <c r="BK133" i="2"/>
  <c r="BK134" i="2" s="1"/>
  <c r="BK131" i="2"/>
  <c r="BK132" i="2" s="1"/>
  <c r="BK63" i="2"/>
  <c r="BK64" i="2" s="1"/>
  <c r="BK129" i="2"/>
  <c r="BK130" i="2" s="1"/>
  <c r="BK71" i="2"/>
  <c r="BK72" i="2" s="1"/>
  <c r="BK65" i="2"/>
  <c r="BK66" i="2" s="1"/>
  <c r="BK101" i="2"/>
  <c r="BK102" i="2" s="1"/>
  <c r="BK81" i="2"/>
  <c r="BK82" i="2" s="1"/>
  <c r="BK77" i="2"/>
  <c r="BK78" i="2" s="1"/>
  <c r="BK75" i="2"/>
  <c r="BK76" i="2" s="1"/>
  <c r="BK73" i="2"/>
  <c r="BK74" i="2" s="1"/>
  <c r="BK69" i="2"/>
  <c r="BK70" i="2" s="1"/>
  <c r="BK57" i="2"/>
  <c r="BK58" i="2" s="1"/>
  <c r="BK55" i="2"/>
  <c r="BK56" i="2" s="1"/>
  <c r="BK17" i="2"/>
  <c r="BK18" i="2" s="1"/>
  <c r="BK49" i="2"/>
  <c r="BK50" i="2" s="1"/>
  <c r="BK23" i="2"/>
  <c r="BK21" i="2"/>
  <c r="BK22" i="2" s="1"/>
  <c r="BK19" i="2"/>
  <c r="BK20" i="2" s="1"/>
  <c r="BK9" i="2"/>
  <c r="BK10" i="2" s="1"/>
  <c r="BK53" i="2"/>
  <c r="BK54" i="2" s="1"/>
  <c r="BK51" i="2"/>
  <c r="BK52" i="2" s="1"/>
  <c r="BK15" i="2"/>
  <c r="BK16" i="2" s="1"/>
  <c r="BK25" i="2"/>
  <c r="BK26" i="2" s="1"/>
  <c r="BK11" i="2"/>
  <c r="BK12" i="2" s="1"/>
  <c r="BK13" i="2"/>
  <c r="BK14" i="2" s="1"/>
  <c r="BK139" i="2"/>
  <c r="BK140" i="2" s="1"/>
  <c r="A199" i="2"/>
  <c r="B197" i="2"/>
  <c r="BK45" i="2"/>
  <c r="BK46" i="2" s="1"/>
  <c r="BK47" i="2"/>
  <c r="BK48" i="2" s="1"/>
  <c r="BL1" i="2"/>
  <c r="BK3" i="2"/>
  <c r="BK4" i="2" s="1"/>
  <c r="BK2" i="2"/>
  <c r="BL6" i="3"/>
  <c r="BL9" i="3"/>
  <c r="BL10" i="3" s="1"/>
  <c r="BL2" i="3"/>
  <c r="BM1" i="3"/>
  <c r="BN11" i="3" l="1"/>
  <c r="BN12" i="3" s="1"/>
  <c r="BM5" i="3"/>
  <c r="BL137" i="2"/>
  <c r="BL138" i="2" s="1"/>
  <c r="BL244" i="2"/>
  <c r="BL241" i="2"/>
  <c r="BL242" i="2" s="1"/>
  <c r="BL229" i="2"/>
  <c r="BL230" i="2" s="1"/>
  <c r="BL233" i="2"/>
  <c r="BL234" i="2" s="1"/>
  <c r="BL235" i="2"/>
  <c r="BL236" i="2" s="1"/>
  <c r="BL231" i="2"/>
  <c r="BL232" i="2" s="1"/>
  <c r="BL221" i="2"/>
  <c r="BL222" i="2" s="1"/>
  <c r="BL239" i="2"/>
  <c r="BL240" i="2" s="1"/>
  <c r="BL227" i="2"/>
  <c r="BL228" i="2" s="1"/>
  <c r="BL223" i="2"/>
  <c r="BL224" i="2" s="1"/>
  <c r="BL237" i="2"/>
  <c r="BL238" i="2" s="1"/>
  <c r="BL203" i="2"/>
  <c r="BL204" i="2" s="1"/>
  <c r="BL211" i="2"/>
  <c r="BL212" i="2" s="1"/>
  <c r="BL209" i="2"/>
  <c r="BL210" i="2" s="1"/>
  <c r="BL207" i="2"/>
  <c r="BL208" i="2" s="1"/>
  <c r="BL205" i="2"/>
  <c r="BL206" i="2" s="1"/>
  <c r="BL219" i="2"/>
  <c r="BL220" i="2" s="1"/>
  <c r="BL201" i="2"/>
  <c r="BL202" i="2" s="1"/>
  <c r="BL213" i="2"/>
  <c r="BL214" i="2" s="1"/>
  <c r="BL225" i="2"/>
  <c r="BL226" i="2" s="1"/>
  <c r="BL217" i="2"/>
  <c r="BL218" i="2" s="1"/>
  <c r="BL215" i="2"/>
  <c r="BL216" i="2" s="1"/>
  <c r="BL199" i="2"/>
  <c r="BL200" i="2" s="1"/>
  <c r="BL193" i="2"/>
  <c r="BL194" i="2" s="1"/>
  <c r="BL195" i="2"/>
  <c r="BL196" i="2" s="1"/>
  <c r="BL197" i="2"/>
  <c r="BL198" i="2" s="1"/>
  <c r="BL181" i="2"/>
  <c r="BL182" i="2" s="1"/>
  <c r="BL187" i="2"/>
  <c r="BL188" i="2" s="1"/>
  <c r="BL169" i="2"/>
  <c r="BL170" i="2" s="1"/>
  <c r="BL175" i="2"/>
  <c r="BL176" i="2" s="1"/>
  <c r="BL191" i="2"/>
  <c r="BL192" i="2" s="1"/>
  <c r="BL183" i="2"/>
  <c r="BL184" i="2" s="1"/>
  <c r="BL185" i="2"/>
  <c r="BL186" i="2" s="1"/>
  <c r="BL173" i="2"/>
  <c r="BL174" i="2" s="1"/>
  <c r="BL189" i="2"/>
  <c r="BL190" i="2" s="1"/>
  <c r="BL179" i="2"/>
  <c r="BL180" i="2" s="1"/>
  <c r="BL177" i="2"/>
  <c r="BL178" i="2" s="1"/>
  <c r="BL171" i="2"/>
  <c r="BL172" i="2" s="1"/>
  <c r="BL165" i="2"/>
  <c r="BL166" i="2" s="1"/>
  <c r="BL167" i="2"/>
  <c r="BL168" i="2" s="1"/>
  <c r="BL151" i="2"/>
  <c r="BL152" i="2" s="1"/>
  <c r="BL159" i="2"/>
  <c r="BL160" i="2" s="1"/>
  <c r="BL157" i="2"/>
  <c r="BL158" i="2" s="1"/>
  <c r="BL155" i="2"/>
  <c r="BL156" i="2" s="1"/>
  <c r="BL153" i="2"/>
  <c r="BL154" i="2" s="1"/>
  <c r="BL149" i="2"/>
  <c r="BL150" i="2" s="1"/>
  <c r="BL163" i="2"/>
  <c r="BL164" i="2" s="1"/>
  <c r="BL161" i="2"/>
  <c r="BL162" i="2" s="1"/>
  <c r="BL143" i="2"/>
  <c r="BL144" i="2" s="1"/>
  <c r="BL123" i="2"/>
  <c r="BL124" i="2" s="1"/>
  <c r="BL145" i="2"/>
  <c r="BL146" i="2" s="1"/>
  <c r="BL119" i="2"/>
  <c r="BL120" i="2" s="1"/>
  <c r="BL117" i="2"/>
  <c r="BL118" i="2" s="1"/>
  <c r="BL111" i="2"/>
  <c r="BL112" i="2" s="1"/>
  <c r="BL107" i="2"/>
  <c r="BL108" i="2" s="1"/>
  <c r="BL105" i="2"/>
  <c r="BL106" i="2" s="1"/>
  <c r="BL95" i="2"/>
  <c r="BL96" i="2" s="1"/>
  <c r="BL93" i="2"/>
  <c r="BL94" i="2" s="1"/>
  <c r="BL87" i="2"/>
  <c r="BL88" i="2" s="1"/>
  <c r="BL147" i="2"/>
  <c r="BL148" i="2" s="1"/>
  <c r="BL125" i="2"/>
  <c r="BL126" i="2" s="1"/>
  <c r="BL109" i="2"/>
  <c r="BL110" i="2" s="1"/>
  <c r="BL97" i="2"/>
  <c r="BL98" i="2" s="1"/>
  <c r="BL141" i="2"/>
  <c r="BL142" i="2" s="1"/>
  <c r="BL127" i="2"/>
  <c r="BL128" i="2" s="1"/>
  <c r="BL99" i="2"/>
  <c r="BL100" i="2" s="1"/>
  <c r="BL73" i="2"/>
  <c r="BL74" i="2" s="1"/>
  <c r="BL69" i="2"/>
  <c r="BL70" i="2" s="1"/>
  <c r="BL57" i="2"/>
  <c r="BL58" i="2" s="1"/>
  <c r="BL91" i="2"/>
  <c r="BL92" i="2" s="1"/>
  <c r="BL89" i="2"/>
  <c r="BL90" i="2" s="1"/>
  <c r="BL85" i="2"/>
  <c r="BL86" i="2" s="1"/>
  <c r="BL83" i="2"/>
  <c r="BL84" i="2" s="1"/>
  <c r="BL67" i="2"/>
  <c r="BL68" i="2" s="1"/>
  <c r="BL61" i="2"/>
  <c r="BL62" i="2" s="1"/>
  <c r="BL59" i="2"/>
  <c r="BL60" i="2" s="1"/>
  <c r="BL103" i="2"/>
  <c r="BL104" i="2" s="1"/>
  <c r="BL133" i="2"/>
  <c r="BL134" i="2" s="1"/>
  <c r="BL131" i="2"/>
  <c r="BL132" i="2" s="1"/>
  <c r="BL79" i="2"/>
  <c r="BL80" i="2" s="1"/>
  <c r="BL63" i="2"/>
  <c r="BL64" i="2" s="1"/>
  <c r="BL71" i="2"/>
  <c r="BL72" i="2" s="1"/>
  <c r="BL65" i="2"/>
  <c r="BL66" i="2" s="1"/>
  <c r="BL121" i="2"/>
  <c r="BL122" i="2" s="1"/>
  <c r="BL115" i="2"/>
  <c r="BL116" i="2" s="1"/>
  <c r="BL113" i="2"/>
  <c r="BL114" i="2" s="1"/>
  <c r="BL101" i="2"/>
  <c r="BL102" i="2" s="1"/>
  <c r="BL81" i="2"/>
  <c r="BL82" i="2" s="1"/>
  <c r="BL77" i="2"/>
  <c r="BL78" i="2" s="1"/>
  <c r="BL75" i="2"/>
  <c r="BL76" i="2" s="1"/>
  <c r="BL129" i="2"/>
  <c r="BL130" i="2" s="1"/>
  <c r="BL13" i="2"/>
  <c r="BL14" i="2" s="1"/>
  <c r="BL55" i="2"/>
  <c r="BL56" i="2" s="1"/>
  <c r="BL139" i="2"/>
  <c r="BL140" i="2" s="1"/>
  <c r="BL17" i="2"/>
  <c r="BL18" i="2" s="1"/>
  <c r="BL135" i="2"/>
  <c r="BL136" i="2" s="1"/>
  <c r="BL49" i="2"/>
  <c r="BL50" i="2" s="1"/>
  <c r="BL23" i="2"/>
  <c r="BL21" i="2"/>
  <c r="BL22" i="2" s="1"/>
  <c r="BL19" i="2"/>
  <c r="BL20" i="2" s="1"/>
  <c r="BL9" i="2"/>
  <c r="BL10" i="2" s="1"/>
  <c r="BL53" i="2"/>
  <c r="BL54" i="2" s="1"/>
  <c r="BL51" i="2"/>
  <c r="BL52" i="2" s="1"/>
  <c r="BL15" i="2"/>
  <c r="BL16" i="2" s="1"/>
  <c r="BL25" i="2"/>
  <c r="BL26" i="2" s="1"/>
  <c r="BL11" i="2"/>
  <c r="BL12" i="2" s="1"/>
  <c r="BL3" i="2"/>
  <c r="BL4" i="2" s="1"/>
  <c r="BL47" i="2"/>
  <c r="BL48" i="2" s="1"/>
  <c r="BL45" i="2"/>
  <c r="BL46" i="2" s="1"/>
  <c r="BM1" i="2"/>
  <c r="BL2" i="2"/>
  <c r="A201" i="2"/>
  <c r="B199" i="2"/>
  <c r="BM6" i="3"/>
  <c r="BM2" i="3"/>
  <c r="BN9" i="3"/>
  <c r="BN10" i="3" s="1"/>
  <c r="BN1" i="3"/>
  <c r="BN13" i="3" l="1"/>
  <c r="BN14" i="3" s="1"/>
  <c r="BN5" i="3"/>
  <c r="BM137" i="2"/>
  <c r="BM138" i="2" s="1"/>
  <c r="BM244" i="2"/>
  <c r="BM237" i="2"/>
  <c r="BM238" i="2" s="1"/>
  <c r="BM239" i="2"/>
  <c r="BM240" i="2" s="1"/>
  <c r="BM233" i="2"/>
  <c r="BM234" i="2" s="1"/>
  <c r="BM241" i="2"/>
  <c r="BM242" i="2" s="1"/>
  <c r="BM235" i="2"/>
  <c r="BM236" i="2" s="1"/>
  <c r="BM225" i="2"/>
  <c r="BM226" i="2" s="1"/>
  <c r="BM227" i="2"/>
  <c r="BM228" i="2" s="1"/>
  <c r="BM223" i="2"/>
  <c r="BM224" i="2" s="1"/>
  <c r="BM215" i="2"/>
  <c r="BM216" i="2" s="1"/>
  <c r="BM219" i="2"/>
  <c r="BM220" i="2" s="1"/>
  <c r="BM231" i="2"/>
  <c r="BM232" i="2" s="1"/>
  <c r="BM199" i="2"/>
  <c r="BM200" i="2" s="1"/>
  <c r="BM203" i="2"/>
  <c r="BM204" i="2" s="1"/>
  <c r="BM221" i="2"/>
  <c r="BM222" i="2" s="1"/>
  <c r="BM201" i="2"/>
  <c r="BM202" i="2" s="1"/>
  <c r="BM229" i="2"/>
  <c r="BM230" i="2" s="1"/>
  <c r="BM207" i="2"/>
  <c r="BM208" i="2" s="1"/>
  <c r="BM211" i="2"/>
  <c r="BM212" i="2" s="1"/>
  <c r="BM217" i="2"/>
  <c r="BM218" i="2" s="1"/>
  <c r="BM213" i="2"/>
  <c r="BM214" i="2" s="1"/>
  <c r="BM209" i="2"/>
  <c r="BM210" i="2" s="1"/>
  <c r="BM195" i="2"/>
  <c r="BM196" i="2" s="1"/>
  <c r="BM205" i="2"/>
  <c r="BM206" i="2" s="1"/>
  <c r="BM193" i="2"/>
  <c r="BM194" i="2" s="1"/>
  <c r="BM183" i="2"/>
  <c r="BM184" i="2" s="1"/>
  <c r="BM179" i="2"/>
  <c r="BM180" i="2" s="1"/>
  <c r="BM167" i="2"/>
  <c r="BM168" i="2" s="1"/>
  <c r="BM197" i="2"/>
  <c r="BM198" i="2" s="1"/>
  <c r="BM191" i="2"/>
  <c r="BM192" i="2" s="1"/>
  <c r="BM185" i="2"/>
  <c r="BM186" i="2" s="1"/>
  <c r="BM173" i="2"/>
  <c r="BM174" i="2" s="1"/>
  <c r="BM177" i="2"/>
  <c r="BM178" i="2" s="1"/>
  <c r="BM181" i="2"/>
  <c r="BM182" i="2" s="1"/>
  <c r="BM187" i="2"/>
  <c r="BM188" i="2" s="1"/>
  <c r="BM169" i="2"/>
  <c r="BM170" i="2" s="1"/>
  <c r="BM189" i="2"/>
  <c r="BM190" i="2" s="1"/>
  <c r="BM175" i="2"/>
  <c r="BM176" i="2" s="1"/>
  <c r="BM171" i="2"/>
  <c r="BM172" i="2" s="1"/>
  <c r="BM165" i="2"/>
  <c r="BM166" i="2" s="1"/>
  <c r="BM159" i="2"/>
  <c r="BM160" i="2" s="1"/>
  <c r="BM157" i="2"/>
  <c r="BM158" i="2" s="1"/>
  <c r="BM155" i="2"/>
  <c r="BM156" i="2" s="1"/>
  <c r="BM153" i="2"/>
  <c r="BM154" i="2" s="1"/>
  <c r="BM163" i="2"/>
  <c r="BM164" i="2" s="1"/>
  <c r="BM161" i="2"/>
  <c r="BM162" i="2" s="1"/>
  <c r="BM151" i="2"/>
  <c r="BM152" i="2" s="1"/>
  <c r="BM149" i="2"/>
  <c r="BM150" i="2" s="1"/>
  <c r="BM123" i="2"/>
  <c r="BM124" i="2" s="1"/>
  <c r="BM147" i="2"/>
  <c r="BM148" i="2" s="1"/>
  <c r="BM127" i="2"/>
  <c r="BM128" i="2" s="1"/>
  <c r="BM141" i="2"/>
  <c r="BM142" i="2" s="1"/>
  <c r="BM125" i="2"/>
  <c r="BM126" i="2" s="1"/>
  <c r="BM119" i="2"/>
  <c r="BM120" i="2" s="1"/>
  <c r="BM115" i="2"/>
  <c r="BM116" i="2" s="1"/>
  <c r="BM103" i="2"/>
  <c r="BM104" i="2" s="1"/>
  <c r="BM91" i="2"/>
  <c r="BM92" i="2" s="1"/>
  <c r="BM117" i="2"/>
  <c r="BM118" i="2" s="1"/>
  <c r="BM111" i="2"/>
  <c r="BM112" i="2" s="1"/>
  <c r="BM107" i="2"/>
  <c r="BM108" i="2" s="1"/>
  <c r="BM105" i="2"/>
  <c r="BM106" i="2" s="1"/>
  <c r="BM95" i="2"/>
  <c r="BM96" i="2" s="1"/>
  <c r="BM93" i="2"/>
  <c r="BM94" i="2" s="1"/>
  <c r="BM143" i="2"/>
  <c r="BM144" i="2" s="1"/>
  <c r="BM145" i="2"/>
  <c r="BM146" i="2" s="1"/>
  <c r="BM109" i="2"/>
  <c r="BM110" i="2" s="1"/>
  <c r="BM121" i="2"/>
  <c r="BM122" i="2" s="1"/>
  <c r="BM113" i="2"/>
  <c r="BM114" i="2" s="1"/>
  <c r="BM101" i="2"/>
  <c r="BM102" i="2" s="1"/>
  <c r="BM89" i="2"/>
  <c r="BM90" i="2" s="1"/>
  <c r="BM77" i="2"/>
  <c r="BM78" i="2" s="1"/>
  <c r="BM73" i="2"/>
  <c r="BM74" i="2" s="1"/>
  <c r="BM81" i="2"/>
  <c r="BM82" i="2" s="1"/>
  <c r="BM75" i="2"/>
  <c r="BM76" i="2" s="1"/>
  <c r="BM99" i="2"/>
  <c r="BM100" i="2" s="1"/>
  <c r="BM69" i="2"/>
  <c r="BM70" i="2" s="1"/>
  <c r="BM57" i="2"/>
  <c r="BM58" i="2" s="1"/>
  <c r="BM97" i="2"/>
  <c r="BM98" i="2" s="1"/>
  <c r="BM135" i="2"/>
  <c r="BM136" i="2" s="1"/>
  <c r="BM87" i="2"/>
  <c r="BM88" i="2" s="1"/>
  <c r="BM85" i="2"/>
  <c r="BM86" i="2" s="1"/>
  <c r="BM83" i="2"/>
  <c r="BM84" i="2" s="1"/>
  <c r="BM67" i="2"/>
  <c r="BM68" i="2" s="1"/>
  <c r="BM61" i="2"/>
  <c r="BM62" i="2" s="1"/>
  <c r="BM59" i="2"/>
  <c r="BM60" i="2" s="1"/>
  <c r="BM79" i="2"/>
  <c r="BM80" i="2" s="1"/>
  <c r="BM63" i="2"/>
  <c r="BM64" i="2" s="1"/>
  <c r="BM71" i="2"/>
  <c r="BM72" i="2" s="1"/>
  <c r="BM65" i="2"/>
  <c r="BM66" i="2" s="1"/>
  <c r="BM25" i="2"/>
  <c r="BM26" i="2" s="1"/>
  <c r="BM11" i="2"/>
  <c r="BM12" i="2" s="1"/>
  <c r="BM129" i="2"/>
  <c r="BM130" i="2" s="1"/>
  <c r="BM13" i="2"/>
  <c r="BM14" i="2" s="1"/>
  <c r="BM131" i="2"/>
  <c r="BM132" i="2" s="1"/>
  <c r="BM55" i="2"/>
  <c r="BM56" i="2" s="1"/>
  <c r="BM139" i="2"/>
  <c r="BM140" i="2" s="1"/>
  <c r="BM17" i="2"/>
  <c r="BM18" i="2" s="1"/>
  <c r="BM49" i="2"/>
  <c r="BM50" i="2" s="1"/>
  <c r="BM23" i="2"/>
  <c r="BM21" i="2"/>
  <c r="BM22" i="2" s="1"/>
  <c r="BM19" i="2"/>
  <c r="BM20" i="2" s="1"/>
  <c r="BM9" i="2"/>
  <c r="BM10" i="2" s="1"/>
  <c r="BM53" i="2"/>
  <c r="BM54" i="2" s="1"/>
  <c r="BM51" i="2"/>
  <c r="BM52" i="2" s="1"/>
  <c r="BM15" i="2"/>
  <c r="BM16" i="2" s="1"/>
  <c r="BM133" i="2"/>
  <c r="BM134" i="2" s="1"/>
  <c r="B201" i="2"/>
  <c r="A203" i="2"/>
  <c r="BM47" i="2"/>
  <c r="BM48" i="2" s="1"/>
  <c r="BM3" i="2"/>
  <c r="BM4" i="2" s="1"/>
  <c r="BM45" i="2"/>
  <c r="BM46" i="2" s="1"/>
  <c r="BN1" i="2"/>
  <c r="BM2" i="2"/>
  <c r="BN2" i="3"/>
  <c r="BN6" i="3"/>
  <c r="B3" i="3"/>
  <c r="BN137" i="2" l="1"/>
  <c r="BN138" i="2" s="1"/>
  <c r="BN227" i="2"/>
  <c r="BN228" i="2" s="1"/>
  <c r="BN235" i="2"/>
  <c r="BN236" i="2" s="1"/>
  <c r="BN237" i="2"/>
  <c r="BN238" i="2" s="1"/>
  <c r="BN244" i="2"/>
  <c r="BN231" i="2"/>
  <c r="BN232" i="2" s="1"/>
  <c r="BN241" i="2"/>
  <c r="BN242" i="2" s="1"/>
  <c r="BN239" i="2"/>
  <c r="BN240" i="2" s="1"/>
  <c r="BN229" i="2"/>
  <c r="BN230" i="2" s="1"/>
  <c r="BN225" i="2"/>
  <c r="BN226" i="2" s="1"/>
  <c r="BN217" i="2"/>
  <c r="BN218" i="2" s="1"/>
  <c r="BN223" i="2"/>
  <c r="BN224" i="2" s="1"/>
  <c r="BN221" i="2"/>
  <c r="BN222" i="2" s="1"/>
  <c r="BN233" i="2"/>
  <c r="BN234" i="2" s="1"/>
  <c r="BN215" i="2"/>
  <c r="BN216" i="2" s="1"/>
  <c r="BN199" i="2"/>
  <c r="BN200" i="2" s="1"/>
  <c r="BN219" i="2"/>
  <c r="BN220" i="2" s="1"/>
  <c r="BN205" i="2"/>
  <c r="BN206" i="2" s="1"/>
  <c r="BN209" i="2"/>
  <c r="BN210" i="2" s="1"/>
  <c r="BN201" i="2"/>
  <c r="BN202" i="2" s="1"/>
  <c r="BN207" i="2"/>
  <c r="BN208" i="2" s="1"/>
  <c r="BN211" i="2"/>
  <c r="BN212" i="2" s="1"/>
  <c r="BN213" i="2"/>
  <c r="BN214" i="2" s="1"/>
  <c r="BN203" i="2"/>
  <c r="BN204" i="2" s="1"/>
  <c r="BN191" i="2"/>
  <c r="BN192" i="2" s="1"/>
  <c r="BN197" i="2"/>
  <c r="BN198" i="2" s="1"/>
  <c r="BN193" i="2"/>
  <c r="BN194" i="2" s="1"/>
  <c r="BN195" i="2"/>
  <c r="BN196" i="2" s="1"/>
  <c r="BN187" i="2"/>
  <c r="BN188" i="2" s="1"/>
  <c r="BN183" i="2"/>
  <c r="BN184" i="2" s="1"/>
  <c r="BN177" i="2"/>
  <c r="BN178" i="2" s="1"/>
  <c r="BN171" i="2"/>
  <c r="BN172" i="2" s="1"/>
  <c r="BN165" i="2"/>
  <c r="BN166" i="2" s="1"/>
  <c r="BN179" i="2"/>
  <c r="BN180" i="2" s="1"/>
  <c r="BN181" i="2"/>
  <c r="BN182" i="2" s="1"/>
  <c r="BN167" i="2"/>
  <c r="BN168" i="2" s="1"/>
  <c r="BN169" i="2"/>
  <c r="BN170" i="2" s="1"/>
  <c r="BN185" i="2"/>
  <c r="BN186" i="2" s="1"/>
  <c r="BN173" i="2"/>
  <c r="BN174" i="2" s="1"/>
  <c r="BN189" i="2"/>
  <c r="BN190" i="2" s="1"/>
  <c r="BN175" i="2"/>
  <c r="BN176" i="2" s="1"/>
  <c r="BN163" i="2"/>
  <c r="BN164" i="2" s="1"/>
  <c r="BN161" i="2"/>
  <c r="BN162" i="2" s="1"/>
  <c r="BN151" i="2"/>
  <c r="BN152" i="2" s="1"/>
  <c r="BN159" i="2"/>
  <c r="BN160" i="2" s="1"/>
  <c r="BN157" i="2"/>
  <c r="BN158" i="2" s="1"/>
  <c r="BN155" i="2"/>
  <c r="BN156" i="2" s="1"/>
  <c r="BN153" i="2"/>
  <c r="BN154" i="2" s="1"/>
  <c r="BN149" i="2"/>
  <c r="BN150" i="2" s="1"/>
  <c r="BN5" i="2"/>
  <c r="BN141" i="2"/>
  <c r="BN142" i="2" s="1"/>
  <c r="BN143" i="2"/>
  <c r="BN144" i="2" s="1"/>
  <c r="BN121" i="2"/>
  <c r="BN122" i="2" s="1"/>
  <c r="BN145" i="2"/>
  <c r="BN146" i="2" s="1"/>
  <c r="BN127" i="2"/>
  <c r="BN128" i="2" s="1"/>
  <c r="BN99" i="2"/>
  <c r="BN100" i="2" s="1"/>
  <c r="BN119" i="2"/>
  <c r="BN120" i="2" s="1"/>
  <c r="BN115" i="2"/>
  <c r="BN116" i="2" s="1"/>
  <c r="BN103" i="2"/>
  <c r="BN104" i="2" s="1"/>
  <c r="BN91" i="2"/>
  <c r="BN92" i="2" s="1"/>
  <c r="BN117" i="2"/>
  <c r="BN118" i="2" s="1"/>
  <c r="BN111" i="2"/>
  <c r="BN112" i="2" s="1"/>
  <c r="BN107" i="2"/>
  <c r="BN108" i="2" s="1"/>
  <c r="BN105" i="2"/>
  <c r="BN106" i="2" s="1"/>
  <c r="BN95" i="2"/>
  <c r="BN96" i="2" s="1"/>
  <c r="BN93" i="2"/>
  <c r="BN94" i="2" s="1"/>
  <c r="BN147" i="2"/>
  <c r="BN148" i="2" s="1"/>
  <c r="BN125" i="2"/>
  <c r="BN126" i="2" s="1"/>
  <c r="BN123" i="2"/>
  <c r="BN124" i="2" s="1"/>
  <c r="BN113" i="2"/>
  <c r="BN114" i="2" s="1"/>
  <c r="BN101" i="2"/>
  <c r="BN102" i="2" s="1"/>
  <c r="BN77" i="2"/>
  <c r="BN78" i="2" s="1"/>
  <c r="BN71" i="2"/>
  <c r="BN72" i="2" s="1"/>
  <c r="BN65" i="2"/>
  <c r="BN66" i="2" s="1"/>
  <c r="BN109" i="2"/>
  <c r="BN110" i="2" s="1"/>
  <c r="BN81" i="2"/>
  <c r="BN82" i="2" s="1"/>
  <c r="BN75" i="2"/>
  <c r="BN76" i="2" s="1"/>
  <c r="BN89" i="2"/>
  <c r="BN90" i="2" s="1"/>
  <c r="BN69" i="2"/>
  <c r="BN70" i="2" s="1"/>
  <c r="BN57" i="2"/>
  <c r="BN58" i="2" s="1"/>
  <c r="BN97" i="2"/>
  <c r="BN98" i="2" s="1"/>
  <c r="BN73" i="2"/>
  <c r="BN74" i="2" s="1"/>
  <c r="BN135" i="2"/>
  <c r="BN136" i="2" s="1"/>
  <c r="BN87" i="2"/>
  <c r="BN88" i="2" s="1"/>
  <c r="BN85" i="2"/>
  <c r="BN86" i="2" s="1"/>
  <c r="BN83" i="2"/>
  <c r="BN84" i="2" s="1"/>
  <c r="BN67" i="2"/>
  <c r="BN68" i="2" s="1"/>
  <c r="BN61" i="2"/>
  <c r="BN62" i="2" s="1"/>
  <c r="BN59" i="2"/>
  <c r="BN60" i="2" s="1"/>
  <c r="BN79" i="2"/>
  <c r="BN80" i="2" s="1"/>
  <c r="BN63" i="2"/>
  <c r="BN64" i="2" s="1"/>
  <c r="BN129" i="2"/>
  <c r="BN130" i="2" s="1"/>
  <c r="BN133" i="2"/>
  <c r="BN134" i="2" s="1"/>
  <c r="BN25" i="2"/>
  <c r="BN26" i="2" s="1"/>
  <c r="BN11" i="2"/>
  <c r="BN12" i="2" s="1"/>
  <c r="BN13" i="2"/>
  <c r="BN14" i="2" s="1"/>
  <c r="BN139" i="2"/>
  <c r="BN140" i="2" s="1"/>
  <c r="BN131" i="2"/>
  <c r="BN132" i="2" s="1"/>
  <c r="BN55" i="2"/>
  <c r="BN56" i="2" s="1"/>
  <c r="BN17" i="2"/>
  <c r="BN18" i="2" s="1"/>
  <c r="BN49" i="2"/>
  <c r="BN50" i="2" s="1"/>
  <c r="BN23" i="2"/>
  <c r="BN21" i="2"/>
  <c r="BN22" i="2" s="1"/>
  <c r="BN19" i="2"/>
  <c r="BN20" i="2" s="1"/>
  <c r="BN9" i="2"/>
  <c r="BN10" i="2" s="1"/>
  <c r="BN53" i="2"/>
  <c r="BN54" i="2" s="1"/>
  <c r="BN51" i="2"/>
  <c r="BN52" i="2" s="1"/>
  <c r="BN15" i="2"/>
  <c r="BN16" i="2" s="1"/>
  <c r="BN45" i="2"/>
  <c r="BN46" i="2" s="1"/>
  <c r="BN47" i="2"/>
  <c r="BN48" i="2" s="1"/>
  <c r="BN3" i="2"/>
  <c r="BN4" i="2" s="1"/>
  <c r="BN2" i="2"/>
  <c r="A205" i="2"/>
  <c r="B203" i="2"/>
  <c r="B5" i="3"/>
  <c r="A207" i="2" l="1"/>
  <c r="B205" i="2"/>
  <c r="B207" i="2" l="1"/>
  <c r="A209" i="2"/>
  <c r="B209" i="2" l="1"/>
  <c r="A211" i="2"/>
  <c r="A213" i="2" l="1"/>
  <c r="B211" i="2"/>
  <c r="A215" i="2" l="1"/>
  <c r="B213" i="2"/>
  <c r="B215" i="2" l="1"/>
  <c r="A217" i="2"/>
  <c r="B217" i="2" l="1"/>
  <c r="A219" i="2"/>
  <c r="A221" i="2" l="1"/>
  <c r="B219" i="2"/>
  <c r="A223" i="2" l="1"/>
  <c r="B221" i="2"/>
  <c r="B223" i="2" l="1"/>
  <c r="A225" i="2"/>
  <c r="B225" i="2" l="1"/>
  <c r="A227" i="2"/>
  <c r="B227" i="2" l="1"/>
  <c r="A229" i="2"/>
  <c r="A231" i="2" l="1"/>
  <c r="B229" i="2"/>
  <c r="B231" i="2" l="1"/>
  <c r="A233" i="2"/>
  <c r="A235" i="2" l="1"/>
  <c r="B233" i="2"/>
  <c r="A237" i="2" l="1"/>
  <c r="B235" i="2"/>
  <c r="A239" i="2" l="1"/>
  <c r="B237" i="2"/>
  <c r="B239" i="2" l="1"/>
  <c r="A241" i="2"/>
  <c r="B241" i="2" l="1"/>
  <c r="A243" i="2"/>
  <c r="B243" i="2" l="1"/>
  <c r="A245" i="2"/>
  <c r="A247" i="2" l="1"/>
  <c r="B245" i="2"/>
  <c r="A249" i="2" l="1"/>
  <c r="B247" i="2"/>
  <c r="A251" i="2" l="1"/>
  <c r="B251" i="2" s="1"/>
  <c r="B249" i="2"/>
</calcChain>
</file>

<file path=xl/sharedStrings.xml><?xml version="1.0" encoding="utf-8"?>
<sst xmlns="http://schemas.openxmlformats.org/spreadsheetml/2006/main" count="710" uniqueCount="642">
  <si>
    <t>記号、英数字、かな</t>
    <rPh sb="0" eb="2">
      <t>キゴウ</t>
    </rPh>
    <rPh sb="3" eb="6">
      <t>エイスウジ</t>
    </rPh>
    <phoneticPr fontId="2"/>
  </si>
  <si>
    <t>(MSB-1)*94+(LSB-1)*32</t>
    <phoneticPr fontId="2"/>
  </si>
  <si>
    <t>MSB</t>
    <phoneticPr fontId="2"/>
  </si>
  <si>
    <t>第1水準</t>
    <rPh sb="0" eb="1">
      <t>ダイ</t>
    </rPh>
    <rPh sb="2" eb="4">
      <t>スイジュン</t>
    </rPh>
    <phoneticPr fontId="2"/>
  </si>
  <si>
    <t>第2水準</t>
    <rPh sb="0" eb="1">
      <t>ダイ</t>
    </rPh>
    <rPh sb="2" eb="4">
      <t>スイジュン</t>
    </rPh>
    <phoneticPr fontId="2"/>
  </si>
  <si>
    <t>(MSB-88)*94+(LSB-1)*32+249952</t>
    <phoneticPr fontId="2"/>
  </si>
  <si>
    <t>(MSB-85)*94+(LSB-1)*32+246944</t>
    <phoneticPr fontId="2"/>
  </si>
  <si>
    <t>ASCII</t>
    <phoneticPr fontId="2"/>
  </si>
  <si>
    <t>(ASCII-0x20)*16+255968</t>
    <phoneticPr fontId="2"/>
  </si>
  <si>
    <t>ASCII*16+257504</t>
    <phoneticPr fontId="2"/>
  </si>
  <si>
    <t>ASCII*16+261600</t>
    <phoneticPr fontId="2"/>
  </si>
  <si>
    <t>ofs</t>
    <phoneticPr fontId="2"/>
  </si>
  <si>
    <t>半角</t>
    <rPh sb="0" eb="2">
      <t>ハンカク</t>
    </rPh>
    <phoneticPr fontId="2"/>
  </si>
  <si>
    <t>(MSB-16)*94+(lSB-1)*32+43584</t>
    <phoneticPr fontId="2"/>
  </si>
  <si>
    <t>(MSB-48)*94+(LSB-1)*32+138464</t>
    <phoneticPr fontId="2"/>
  </si>
  <si>
    <t>1区と同等</t>
    <rPh sb="1" eb="2">
      <t>ク</t>
    </rPh>
    <rPh sb="3" eb="5">
      <t>ドウトウ</t>
    </rPh>
    <phoneticPr fontId="2"/>
  </si>
  <si>
    <t>2，3区と同等</t>
    <rPh sb="3" eb="4">
      <t>ク</t>
    </rPh>
    <rPh sb="5" eb="7">
      <t>ドウトウ</t>
    </rPh>
    <phoneticPr fontId="2"/>
  </si>
  <si>
    <t>2121</t>
    <phoneticPr fontId="2"/>
  </si>
  <si>
    <t>記号</t>
    <rPh sb="0" eb="2">
      <t>キゴウ</t>
    </rPh>
    <phoneticPr fontId="2"/>
  </si>
  <si>
    <t>3021</t>
    <phoneticPr fontId="2"/>
  </si>
  <si>
    <t>304f</t>
    <phoneticPr fontId="2"/>
  </si>
  <si>
    <t>　</t>
    <phoneticPr fontId="2"/>
  </si>
  <si>
    <t>㊖</t>
    <phoneticPr fontId="2"/>
  </si>
  <si>
    <t>㍍</t>
    <phoneticPr fontId="2"/>
  </si>
  <si>
    <t>㌘</t>
    <phoneticPr fontId="2"/>
  </si>
  <si>
    <t>№</t>
    <phoneticPr fontId="2"/>
  </si>
  <si>
    <t>㏍</t>
    <phoneticPr fontId="2"/>
  </si>
  <si>
    <t>4c47</t>
    <phoneticPr fontId="2"/>
  </si>
  <si>
    <t>3e400</t>
    <phoneticPr fontId="2"/>
  </si>
  <si>
    <t>ボールド？</t>
    <phoneticPr fontId="2"/>
  </si>
  <si>
    <t>半角8x16</t>
    <rPh sb="0" eb="2">
      <t>ハンカク</t>
    </rPh>
    <phoneticPr fontId="2"/>
  </si>
  <si>
    <t>あ</t>
    <phoneticPr fontId="2"/>
  </si>
  <si>
    <t>ｦ</t>
    <phoneticPr fontId="2"/>
  </si>
  <si>
    <t>ｯ</t>
    <phoneticPr fontId="2"/>
  </si>
  <si>
    <t>4f2d</t>
    <phoneticPr fontId="2"/>
  </si>
  <si>
    <t>:</t>
    <phoneticPr fontId="2"/>
  </si>
  <si>
    <t>;</t>
    <phoneticPr fontId="2"/>
  </si>
  <si>
    <t>(</t>
    <phoneticPr fontId="2"/>
  </si>
  <si>
    <t>)</t>
    <phoneticPr fontId="2"/>
  </si>
  <si>
    <t>,</t>
    <phoneticPr fontId="2"/>
  </si>
  <si>
    <t>｡</t>
    <phoneticPr fontId="2"/>
  </si>
  <si>
    <t>､</t>
    <phoneticPr fontId="2"/>
  </si>
  <si>
    <t>ﾔ</t>
    <phoneticPr fontId="2"/>
  </si>
  <si>
    <t>ゃ</t>
    <phoneticPr fontId="2"/>
  </si>
  <si>
    <t>ゅ</t>
    <phoneticPr fontId="2"/>
  </si>
  <si>
    <t>ょ</t>
    <phoneticPr fontId="2"/>
  </si>
  <si>
    <t>ﾕ</t>
    <phoneticPr fontId="2"/>
  </si>
  <si>
    <t>ﾖ</t>
    <phoneticPr fontId="2"/>
  </si>
  <si>
    <t>ｱ</t>
    <phoneticPr fontId="2"/>
  </si>
  <si>
    <t>ｲ</t>
    <phoneticPr fontId="2"/>
  </si>
  <si>
    <t>ｳ</t>
    <phoneticPr fontId="2"/>
  </si>
  <si>
    <t>ｴ</t>
    <phoneticPr fontId="2"/>
  </si>
  <si>
    <t>^</t>
    <phoneticPr fontId="2"/>
  </si>
  <si>
    <t>_</t>
    <phoneticPr fontId="2"/>
  </si>
  <si>
    <t>.</t>
    <phoneticPr fontId="2"/>
  </si>
  <si>
    <t>-</t>
    <phoneticPr fontId="2"/>
  </si>
  <si>
    <t>ｵ</t>
    <phoneticPr fontId="2"/>
  </si>
  <si>
    <t>ｶ</t>
    <phoneticPr fontId="2"/>
  </si>
  <si>
    <t>ｷ</t>
    <phoneticPr fontId="2"/>
  </si>
  <si>
    <t>ｸ</t>
    <phoneticPr fontId="2"/>
  </si>
  <si>
    <t>ｹ</t>
    <phoneticPr fontId="2"/>
  </si>
  <si>
    <t>/</t>
    <phoneticPr fontId="2"/>
  </si>
  <si>
    <t>&amp;</t>
    <phoneticPr fontId="2"/>
  </si>
  <si>
    <t>@</t>
    <phoneticPr fontId="2"/>
  </si>
  <si>
    <t>!</t>
    <phoneticPr fontId="2"/>
  </si>
  <si>
    <t>?</t>
    <phoneticPr fontId="2"/>
  </si>
  <si>
    <t>503A</t>
    <phoneticPr fontId="2"/>
  </si>
  <si>
    <t>㍻</t>
    <phoneticPr fontId="2"/>
  </si>
  <si>
    <t>㍼</t>
    <phoneticPr fontId="2"/>
  </si>
  <si>
    <t>㍽</t>
    <phoneticPr fontId="2"/>
  </si>
  <si>
    <t>㍾</t>
    <phoneticPr fontId="2"/>
  </si>
  <si>
    <t>㊝</t>
    <phoneticPr fontId="2"/>
  </si>
  <si>
    <t>㊘</t>
    <phoneticPr fontId="2"/>
  </si>
  <si>
    <t>㊞</t>
    <phoneticPr fontId="2"/>
  </si>
  <si>
    <t>U329E</t>
    <phoneticPr fontId="2"/>
  </si>
  <si>
    <t>U3296</t>
    <phoneticPr fontId="2"/>
  </si>
  <si>
    <t>U329D</t>
    <phoneticPr fontId="2"/>
  </si>
  <si>
    <t>U3298</t>
    <phoneticPr fontId="2"/>
  </si>
  <si>
    <t>控</t>
    <rPh sb="0" eb="1">
      <t>ヒカ</t>
    </rPh>
    <phoneticPr fontId="2"/>
  </si>
  <si>
    <t>㊙</t>
    <phoneticPr fontId="2"/>
  </si>
  <si>
    <t>U3299</t>
    <phoneticPr fontId="2"/>
  </si>
  <si>
    <t>㍉</t>
    <phoneticPr fontId="2"/>
  </si>
  <si>
    <t>㌢</t>
    <phoneticPr fontId="2"/>
  </si>
  <si>
    <t>㌔</t>
    <phoneticPr fontId="2"/>
  </si>
  <si>
    <t>㌶</t>
    <phoneticPr fontId="2"/>
  </si>
  <si>
    <t>㌃</t>
    <phoneticPr fontId="2"/>
  </si>
  <si>
    <t>㌖</t>
    <phoneticPr fontId="2"/>
  </si>
  <si>
    <t>U3316</t>
    <phoneticPr fontId="2"/>
  </si>
  <si>
    <t>㌅</t>
    <phoneticPr fontId="2"/>
  </si>
  <si>
    <t>U3305</t>
    <phoneticPr fontId="2"/>
  </si>
  <si>
    <t>㌳</t>
    <phoneticPr fontId="2"/>
  </si>
  <si>
    <t>U3333</t>
    <phoneticPr fontId="2"/>
  </si>
  <si>
    <t>㍎</t>
    <phoneticPr fontId="2"/>
  </si>
  <si>
    <t>U334E</t>
    <phoneticPr fontId="2"/>
  </si>
  <si>
    <t>㌕</t>
    <phoneticPr fontId="2"/>
  </si>
  <si>
    <t>U3315</t>
    <phoneticPr fontId="2"/>
  </si>
  <si>
    <t>㌧</t>
    <phoneticPr fontId="2"/>
  </si>
  <si>
    <t>㍑</t>
    <phoneticPr fontId="2"/>
  </si>
  <si>
    <t>㍊</t>
    <phoneticPr fontId="2"/>
  </si>
  <si>
    <t>㍗</t>
    <phoneticPr fontId="2"/>
  </si>
  <si>
    <t>㌍</t>
    <phoneticPr fontId="2"/>
  </si>
  <si>
    <t>㌹</t>
    <phoneticPr fontId="2"/>
  </si>
  <si>
    <t>U3339</t>
    <phoneticPr fontId="2"/>
  </si>
  <si>
    <t>㌣</t>
    <phoneticPr fontId="2"/>
  </si>
  <si>
    <t>㌦</t>
    <phoneticPr fontId="2"/>
  </si>
  <si>
    <t>㌻</t>
    <phoneticPr fontId="2"/>
  </si>
  <si>
    <t>㌫</t>
    <phoneticPr fontId="2"/>
  </si>
  <si>
    <t>㍂</t>
    <phoneticPr fontId="2"/>
  </si>
  <si>
    <t>U3342</t>
    <phoneticPr fontId="2"/>
  </si>
  <si>
    <t>㌱</t>
    <phoneticPr fontId="2"/>
  </si>
  <si>
    <t>㌪</t>
    <phoneticPr fontId="2"/>
  </si>
  <si>
    <t>㌞</t>
    <phoneticPr fontId="2"/>
  </si>
  <si>
    <t>㌀</t>
    <phoneticPr fontId="2"/>
  </si>
  <si>
    <t>U3300</t>
    <phoneticPr fontId="2"/>
  </si>
  <si>
    <t>U331E</t>
    <phoneticPr fontId="2"/>
  </si>
  <si>
    <t>U332A</t>
    <phoneticPr fontId="2"/>
  </si>
  <si>
    <t>U3331</t>
    <phoneticPr fontId="2"/>
  </si>
  <si>
    <t>㍇</t>
    <phoneticPr fontId="2"/>
  </si>
  <si>
    <t>U3347</t>
    <phoneticPr fontId="2"/>
  </si>
  <si>
    <t>㈸</t>
    <phoneticPr fontId="2"/>
  </si>
  <si>
    <t>℡</t>
    <phoneticPr fontId="2"/>
  </si>
  <si>
    <t>♤</t>
    <phoneticPr fontId="2"/>
  </si>
  <si>
    <t>♧</t>
    <phoneticPr fontId="2"/>
  </si>
  <si>
    <t>♡</t>
    <phoneticPr fontId="2"/>
  </si>
  <si>
    <t>♢</t>
    <phoneticPr fontId="2"/>
  </si>
  <si>
    <t>♠</t>
    <phoneticPr fontId="2"/>
  </si>
  <si>
    <t>♣</t>
    <phoneticPr fontId="2"/>
  </si>
  <si>
    <t>♥</t>
    <phoneticPr fontId="2"/>
  </si>
  <si>
    <t>♦</t>
    <phoneticPr fontId="2"/>
  </si>
  <si>
    <t>2161</t>
    <phoneticPr fontId="2"/>
  </si>
  <si>
    <t>224A</t>
    <phoneticPr fontId="2"/>
  </si>
  <si>
    <t>2330</t>
    <phoneticPr fontId="2"/>
  </si>
  <si>
    <t>2365</t>
    <phoneticPr fontId="2"/>
  </si>
  <si>
    <t>2447</t>
    <phoneticPr fontId="2"/>
  </si>
  <si>
    <t>2529</t>
    <phoneticPr fontId="2"/>
  </si>
  <si>
    <t>2569</t>
    <phoneticPr fontId="2"/>
  </si>
  <si>
    <t>264b</t>
    <phoneticPr fontId="2"/>
  </si>
  <si>
    <t>272d</t>
    <phoneticPr fontId="2"/>
  </si>
  <si>
    <t>276d</t>
    <phoneticPr fontId="2"/>
  </si>
  <si>
    <t>2d21</t>
    <phoneticPr fontId="2"/>
  </si>
  <si>
    <t>2d31</t>
    <phoneticPr fontId="2"/>
  </si>
  <si>
    <t>0,</t>
    <phoneticPr fontId="2"/>
  </si>
  <si>
    <t>⒆</t>
    <phoneticPr fontId="2"/>
  </si>
  <si>
    <t>U2486</t>
    <phoneticPr fontId="2"/>
  </si>
  <si>
    <t>⑴</t>
    <phoneticPr fontId="2"/>
  </si>
  <si>
    <t>U2474</t>
    <phoneticPr fontId="2"/>
  </si>
  <si>
    <t>⑵</t>
    <phoneticPr fontId="2"/>
  </si>
  <si>
    <t>⑶</t>
    <phoneticPr fontId="2"/>
  </si>
  <si>
    <t>⑷</t>
    <phoneticPr fontId="2"/>
  </si>
  <si>
    <t>⑸</t>
    <phoneticPr fontId="2"/>
  </si>
  <si>
    <t>U2478</t>
    <phoneticPr fontId="2"/>
  </si>
  <si>
    <t>U2475</t>
    <phoneticPr fontId="2"/>
  </si>
  <si>
    <t>U2476</t>
    <phoneticPr fontId="2"/>
  </si>
  <si>
    <t>U2477</t>
    <phoneticPr fontId="2"/>
  </si>
  <si>
    <t>⒇</t>
    <phoneticPr fontId="2"/>
  </si>
  <si>
    <t>U2487</t>
    <phoneticPr fontId="2"/>
  </si>
  <si>
    <t>❺</t>
    <phoneticPr fontId="2"/>
  </si>
  <si>
    <t>❻</t>
    <phoneticPr fontId="2"/>
  </si>
  <si>
    <t>❼</t>
    <phoneticPr fontId="2"/>
  </si>
  <si>
    <t>❽</t>
    <phoneticPr fontId="2"/>
  </si>
  <si>
    <t>❾</t>
    <phoneticPr fontId="2"/>
  </si>
  <si>
    <t>❹</t>
    <phoneticPr fontId="2"/>
  </si>
  <si>
    <t>❸</t>
    <phoneticPr fontId="2"/>
  </si>
  <si>
    <t>⑹</t>
    <phoneticPr fontId="2"/>
  </si>
  <si>
    <t>U2479</t>
    <phoneticPr fontId="2"/>
  </si>
  <si>
    <t>⑺</t>
    <phoneticPr fontId="2"/>
  </si>
  <si>
    <t>U247A</t>
    <phoneticPr fontId="2"/>
  </si>
  <si>
    <t>⑻</t>
    <phoneticPr fontId="2"/>
  </si>
  <si>
    <t>U247B</t>
    <phoneticPr fontId="2"/>
  </si>
  <si>
    <t>⑼</t>
    <phoneticPr fontId="2"/>
  </si>
  <si>
    <t>U247C</t>
    <phoneticPr fontId="2"/>
  </si>
  <si>
    <t>⑽</t>
    <phoneticPr fontId="2"/>
  </si>
  <si>
    <t>U247D</t>
    <phoneticPr fontId="2"/>
  </si>
  <si>
    <t>⑾</t>
    <phoneticPr fontId="2"/>
  </si>
  <si>
    <t>U247E</t>
    <phoneticPr fontId="2"/>
  </si>
  <si>
    <t>⑿</t>
    <phoneticPr fontId="2"/>
  </si>
  <si>
    <t>U247F</t>
    <phoneticPr fontId="2"/>
  </si>
  <si>
    <t>⒀</t>
    <phoneticPr fontId="2"/>
  </si>
  <si>
    <t>U2480</t>
    <phoneticPr fontId="2"/>
  </si>
  <si>
    <t>⒁</t>
    <phoneticPr fontId="2"/>
  </si>
  <si>
    <t>U2481</t>
    <phoneticPr fontId="2"/>
  </si>
  <si>
    <t>⒂</t>
    <phoneticPr fontId="2"/>
  </si>
  <si>
    <t>U2482</t>
    <phoneticPr fontId="2"/>
  </si>
  <si>
    <t>⒃</t>
    <phoneticPr fontId="2"/>
  </si>
  <si>
    <t>U2483</t>
    <phoneticPr fontId="2"/>
  </si>
  <si>
    <t>⒄</t>
    <phoneticPr fontId="2"/>
  </si>
  <si>
    <t>U2484</t>
    <phoneticPr fontId="2"/>
  </si>
  <si>
    <t>⒅</t>
    <phoneticPr fontId="2"/>
  </si>
  <si>
    <t>U2485</t>
    <phoneticPr fontId="2"/>
  </si>
  <si>
    <t>2d35</t>
    <phoneticPr fontId="2"/>
  </si>
  <si>
    <t>Ⅻ</t>
    <phoneticPr fontId="2"/>
  </si>
  <si>
    <t>Ⅺ</t>
    <phoneticPr fontId="2"/>
  </si>
  <si>
    <t>XIII</t>
    <phoneticPr fontId="2"/>
  </si>
  <si>
    <t>XV</t>
    <phoneticPr fontId="2"/>
  </si>
  <si>
    <t>XIV</t>
    <phoneticPr fontId="2"/>
  </si>
  <si>
    <t>xi</t>
    <phoneticPr fontId="2"/>
  </si>
  <si>
    <t>xii</t>
    <phoneticPr fontId="2"/>
  </si>
  <si>
    <t>xiii</t>
    <phoneticPr fontId="2"/>
  </si>
  <si>
    <t>xiv</t>
    <phoneticPr fontId="2"/>
  </si>
  <si>
    <t>xv</t>
    <phoneticPr fontId="2"/>
  </si>
  <si>
    <t>⒲</t>
    <phoneticPr fontId="2"/>
  </si>
  <si>
    <t>⒮</t>
    <phoneticPr fontId="2"/>
  </si>
  <si>
    <t>⒯</t>
    <phoneticPr fontId="2"/>
  </si>
  <si>
    <t>⒰</t>
    <phoneticPr fontId="2"/>
  </si>
  <si>
    <t>⒱</t>
    <phoneticPr fontId="2"/>
  </si>
  <si>
    <t>⒭</t>
    <phoneticPr fontId="2"/>
  </si>
  <si>
    <t>⒬</t>
    <phoneticPr fontId="2"/>
  </si>
  <si>
    <t>⒫</t>
    <phoneticPr fontId="2"/>
  </si>
  <si>
    <t>⒪</t>
    <phoneticPr fontId="2"/>
  </si>
  <si>
    <t>⒩</t>
    <phoneticPr fontId="2"/>
  </si>
  <si>
    <t>⒨</t>
    <phoneticPr fontId="2"/>
  </si>
  <si>
    <t>⒧</t>
    <phoneticPr fontId="2"/>
  </si>
  <si>
    <t>⒦</t>
    <phoneticPr fontId="2"/>
  </si>
  <si>
    <t>⒥</t>
    <phoneticPr fontId="2"/>
  </si>
  <si>
    <t>⒤</t>
    <phoneticPr fontId="2"/>
  </si>
  <si>
    <t>⒣</t>
    <phoneticPr fontId="2"/>
  </si>
  <si>
    <t>⒢</t>
    <phoneticPr fontId="2"/>
  </si>
  <si>
    <t>⒡</t>
    <phoneticPr fontId="2"/>
  </si>
  <si>
    <t>⒠</t>
    <phoneticPr fontId="2"/>
  </si>
  <si>
    <t>⒟</t>
    <phoneticPr fontId="2"/>
  </si>
  <si>
    <t>⒞</t>
    <phoneticPr fontId="2"/>
  </si>
  <si>
    <t>⒝</t>
    <phoneticPr fontId="2"/>
  </si>
  <si>
    <t>⒜</t>
    <phoneticPr fontId="2"/>
  </si>
  <si>
    <t>U249C</t>
    <phoneticPr fontId="2"/>
  </si>
  <si>
    <t>⒳</t>
    <phoneticPr fontId="2"/>
  </si>
  <si>
    <t>⒴</t>
    <phoneticPr fontId="2"/>
  </si>
  <si>
    <t>⒵</t>
    <phoneticPr fontId="2"/>
  </si>
  <si>
    <t>㎜</t>
    <phoneticPr fontId="2"/>
  </si>
  <si>
    <t>㎣</t>
    <phoneticPr fontId="2"/>
  </si>
  <si>
    <t>㎝</t>
    <phoneticPr fontId="2"/>
  </si>
  <si>
    <t>㎠</t>
    <phoneticPr fontId="2"/>
  </si>
  <si>
    <t>㎡</t>
    <phoneticPr fontId="2"/>
  </si>
  <si>
    <t>㎤</t>
    <phoneticPr fontId="2"/>
  </si>
  <si>
    <t>m</t>
    <phoneticPr fontId="2"/>
  </si>
  <si>
    <t>㎞</t>
    <phoneticPr fontId="2"/>
  </si>
  <si>
    <t>㎢</t>
    <phoneticPr fontId="2"/>
  </si>
  <si>
    <t>㎥</t>
    <phoneticPr fontId="2"/>
  </si>
  <si>
    <t>㎎</t>
    <phoneticPr fontId="2"/>
  </si>
  <si>
    <t>g</t>
    <phoneticPr fontId="2"/>
  </si>
  <si>
    <t>㎏</t>
    <phoneticPr fontId="2"/>
  </si>
  <si>
    <t>㏄</t>
    <phoneticPr fontId="2"/>
  </si>
  <si>
    <t>U33C4</t>
    <phoneticPr fontId="2"/>
  </si>
  <si>
    <t>㎳</t>
    <phoneticPr fontId="2"/>
  </si>
  <si>
    <t>㎲</t>
    <phoneticPr fontId="2"/>
  </si>
  <si>
    <t>㎱</t>
    <phoneticPr fontId="2"/>
  </si>
  <si>
    <t>U33B1</t>
    <phoneticPr fontId="2"/>
  </si>
  <si>
    <t>㎰</t>
    <phoneticPr fontId="2"/>
  </si>
  <si>
    <t>U32B0</t>
    <phoneticPr fontId="2"/>
  </si>
  <si>
    <t>㏔</t>
    <phoneticPr fontId="2"/>
  </si>
  <si>
    <t>U33D4</t>
    <phoneticPr fontId="2"/>
  </si>
  <si>
    <t>℉</t>
    <phoneticPr fontId="2"/>
  </si>
  <si>
    <t>㈵</t>
    <phoneticPr fontId="2"/>
  </si>
  <si>
    <t>U3235</t>
    <phoneticPr fontId="2"/>
  </si>
  <si>
    <t>㈼</t>
    <phoneticPr fontId="2"/>
  </si>
  <si>
    <t>U323C</t>
    <phoneticPr fontId="2"/>
  </si>
  <si>
    <t>㈽</t>
    <phoneticPr fontId="2"/>
  </si>
  <si>
    <t>U323D</t>
    <phoneticPr fontId="2"/>
  </si>
  <si>
    <t>㈿</t>
    <phoneticPr fontId="2"/>
  </si>
  <si>
    <t>U323F</t>
    <phoneticPr fontId="2"/>
  </si>
  <si>
    <t>3131</t>
    <phoneticPr fontId="2"/>
  </si>
  <si>
    <t>3171</t>
    <phoneticPr fontId="2"/>
  </si>
  <si>
    <t>∟</t>
    <phoneticPr fontId="2"/>
  </si>
  <si>
    <t>U221F</t>
    <phoneticPr fontId="2"/>
  </si>
  <si>
    <t>∮</t>
    <phoneticPr fontId="2"/>
  </si>
  <si>
    <t>U222E</t>
    <phoneticPr fontId="2"/>
  </si>
  <si>
    <t>⊿</t>
    <phoneticPr fontId="2"/>
  </si>
  <si>
    <t>U22BF</t>
    <phoneticPr fontId="2"/>
  </si>
  <si>
    <t>3253</t>
    <phoneticPr fontId="2"/>
  </si>
  <si>
    <t>3335</t>
    <phoneticPr fontId="2"/>
  </si>
  <si>
    <t>・</t>
    <phoneticPr fontId="2"/>
  </si>
  <si>
    <t>2460</t>
    <phoneticPr fontId="2"/>
  </si>
  <si>
    <t>ー</t>
    <phoneticPr fontId="2"/>
  </si>
  <si>
    <t>4e4b</t>
    <phoneticPr fontId="2"/>
  </si>
  <si>
    <t>4f21</t>
    <phoneticPr fontId="2"/>
  </si>
  <si>
    <t>4D21</t>
    <phoneticPr fontId="2"/>
  </si>
  <si>
    <t>4D29</t>
    <phoneticPr fontId="2"/>
  </si>
  <si>
    <t>4D69</t>
    <phoneticPr fontId="2"/>
  </si>
  <si>
    <t>4E21</t>
    <phoneticPr fontId="2"/>
  </si>
  <si>
    <t>3375</t>
    <phoneticPr fontId="2"/>
  </si>
  <si>
    <t>3421</t>
    <phoneticPr fontId="2"/>
  </si>
  <si>
    <t>3457</t>
    <phoneticPr fontId="2"/>
  </si>
  <si>
    <t>3521</t>
    <phoneticPr fontId="2"/>
  </si>
  <si>
    <t>3539</t>
    <phoneticPr fontId="2"/>
  </si>
  <si>
    <t>3579</t>
    <phoneticPr fontId="2"/>
  </si>
  <si>
    <t>3621</t>
    <phoneticPr fontId="2"/>
  </si>
  <si>
    <t>365b</t>
    <phoneticPr fontId="2"/>
  </si>
  <si>
    <t>3721</t>
    <phoneticPr fontId="2"/>
  </si>
  <si>
    <t>373D</t>
    <phoneticPr fontId="2"/>
  </si>
  <si>
    <t>377D</t>
    <phoneticPr fontId="2"/>
  </si>
  <si>
    <t>3821</t>
    <phoneticPr fontId="2"/>
  </si>
  <si>
    <t>385f</t>
    <phoneticPr fontId="2"/>
  </si>
  <si>
    <t>3921</t>
    <phoneticPr fontId="2"/>
  </si>
  <si>
    <t>3941</t>
    <phoneticPr fontId="2"/>
  </si>
  <si>
    <t>3A21</t>
    <phoneticPr fontId="2"/>
  </si>
  <si>
    <t>3A23</t>
    <phoneticPr fontId="2"/>
  </si>
  <si>
    <t>3A63</t>
    <phoneticPr fontId="2"/>
  </si>
  <si>
    <t>3B21</t>
    <phoneticPr fontId="2"/>
  </si>
  <si>
    <t>3b45</t>
    <phoneticPr fontId="2"/>
  </si>
  <si>
    <t>3c21</t>
    <phoneticPr fontId="2"/>
  </si>
  <si>
    <t>3c27</t>
    <phoneticPr fontId="2"/>
  </si>
  <si>
    <t>3c67</t>
    <phoneticPr fontId="2"/>
  </si>
  <si>
    <t>3d21</t>
    <phoneticPr fontId="2"/>
  </si>
  <si>
    <t>3d49</t>
    <phoneticPr fontId="2"/>
  </si>
  <si>
    <t>3e21</t>
    <phoneticPr fontId="2"/>
  </si>
  <si>
    <t>3e2b</t>
    <phoneticPr fontId="2"/>
  </si>
  <si>
    <t>3e6b</t>
    <phoneticPr fontId="2"/>
  </si>
  <si>
    <t>3f21</t>
    <phoneticPr fontId="2"/>
  </si>
  <si>
    <t>3f4d</t>
    <phoneticPr fontId="2"/>
  </si>
  <si>
    <t>4021</t>
    <phoneticPr fontId="2"/>
  </si>
  <si>
    <t>402f</t>
    <phoneticPr fontId="2"/>
  </si>
  <si>
    <t>406F</t>
    <phoneticPr fontId="2"/>
  </si>
  <si>
    <t>4121</t>
    <phoneticPr fontId="2"/>
  </si>
  <si>
    <t>4151</t>
    <phoneticPr fontId="2"/>
  </si>
  <si>
    <t>4221</t>
    <phoneticPr fontId="2"/>
  </si>
  <si>
    <t>4233</t>
    <phoneticPr fontId="2"/>
  </si>
  <si>
    <t>4273</t>
    <phoneticPr fontId="2"/>
  </si>
  <si>
    <t>4321</t>
    <phoneticPr fontId="2"/>
  </si>
  <si>
    <t>4355</t>
    <phoneticPr fontId="2"/>
  </si>
  <si>
    <t>4421</t>
    <phoneticPr fontId="2"/>
  </si>
  <si>
    <t>4437</t>
    <phoneticPr fontId="2"/>
  </si>
  <si>
    <t>4477</t>
    <phoneticPr fontId="2"/>
  </si>
  <si>
    <t>4521</t>
    <phoneticPr fontId="2"/>
  </si>
  <si>
    <t>4559</t>
    <phoneticPr fontId="2"/>
  </si>
  <si>
    <t>4621</t>
    <phoneticPr fontId="2"/>
  </si>
  <si>
    <t>463b</t>
    <phoneticPr fontId="2"/>
  </si>
  <si>
    <t>467b</t>
    <phoneticPr fontId="2"/>
  </si>
  <si>
    <t>4721</t>
    <phoneticPr fontId="2"/>
  </si>
  <si>
    <t>475d</t>
    <phoneticPr fontId="2"/>
  </si>
  <si>
    <t>4821</t>
    <phoneticPr fontId="2"/>
  </si>
  <si>
    <t>483f</t>
    <phoneticPr fontId="2"/>
  </si>
  <si>
    <t>4921</t>
    <phoneticPr fontId="2"/>
  </si>
  <si>
    <t>4961</t>
    <phoneticPr fontId="2"/>
  </si>
  <si>
    <t>4a21</t>
    <phoneticPr fontId="2"/>
  </si>
  <si>
    <t>4a43</t>
    <phoneticPr fontId="2"/>
  </si>
  <si>
    <t>4b21</t>
    <phoneticPr fontId="2"/>
  </si>
  <si>
    <t>4b25</t>
    <phoneticPr fontId="2"/>
  </si>
  <si>
    <t>4b65</t>
    <phoneticPr fontId="2"/>
  </si>
  <si>
    <t>4c21</t>
    <phoneticPr fontId="2"/>
  </si>
  <si>
    <t>503a</t>
    <phoneticPr fontId="2"/>
  </si>
  <si>
    <t>507a</t>
    <phoneticPr fontId="2"/>
  </si>
  <si>
    <t>5121</t>
    <phoneticPr fontId="2"/>
  </si>
  <si>
    <t>515c</t>
    <phoneticPr fontId="2"/>
  </si>
  <si>
    <t>5221</t>
    <phoneticPr fontId="2"/>
  </si>
  <si>
    <t>523e</t>
    <phoneticPr fontId="2"/>
  </si>
  <si>
    <t>527e</t>
    <phoneticPr fontId="2"/>
  </si>
  <si>
    <t>5321</t>
    <phoneticPr fontId="2"/>
  </si>
  <si>
    <t>Address</t>
    <phoneticPr fontId="2"/>
  </si>
  <si>
    <t>⊆</t>
    <phoneticPr fontId="2"/>
  </si>
  <si>
    <t>⊇</t>
    <phoneticPr fontId="2"/>
  </si>
  <si>
    <t>⊂</t>
    <phoneticPr fontId="2"/>
  </si>
  <si>
    <t>⊃</t>
    <phoneticPr fontId="2"/>
  </si>
  <si>
    <t>∪</t>
    <phoneticPr fontId="2"/>
  </si>
  <si>
    <t>∩</t>
    <phoneticPr fontId="2"/>
  </si>
  <si>
    <t>∋</t>
    <phoneticPr fontId="2"/>
  </si>
  <si>
    <t>∈</t>
    <phoneticPr fontId="2"/>
  </si>
  <si>
    <t>㏋</t>
    <phoneticPr fontId="2"/>
  </si>
  <si>
    <t>U33CB</t>
    <phoneticPr fontId="2"/>
  </si>
  <si>
    <t>㎐</t>
    <phoneticPr fontId="2"/>
  </si>
  <si>
    <t>U3390</t>
    <phoneticPr fontId="2"/>
  </si>
  <si>
    <t>㎅</t>
    <phoneticPr fontId="2"/>
  </si>
  <si>
    <t>U3385</t>
    <phoneticPr fontId="2"/>
  </si>
  <si>
    <t>㎆</t>
    <phoneticPr fontId="2"/>
  </si>
  <si>
    <t>U3386</t>
    <phoneticPr fontId="2"/>
  </si>
  <si>
    <t>㎇</t>
    <phoneticPr fontId="2"/>
  </si>
  <si>
    <t>U3387</t>
    <phoneticPr fontId="2"/>
  </si>
  <si>
    <t>TB</t>
    <phoneticPr fontId="2"/>
  </si>
  <si>
    <t>㎖</t>
    <phoneticPr fontId="2"/>
  </si>
  <si>
    <t>㎗</t>
    <phoneticPr fontId="2"/>
  </si>
  <si>
    <t>㎘</t>
    <phoneticPr fontId="2"/>
  </si>
  <si>
    <t>℻</t>
    <phoneticPr fontId="2"/>
  </si>
  <si>
    <t>〠</t>
    <phoneticPr fontId="2"/>
  </si>
  <si>
    <t>☎</t>
    <phoneticPr fontId="2"/>
  </si>
  <si>
    <t>☞</t>
    <phoneticPr fontId="2"/>
  </si>
  <si>
    <t>⮃</t>
    <phoneticPr fontId="2"/>
  </si>
  <si>
    <t>U2B83</t>
    <phoneticPr fontId="2"/>
  </si>
  <si>
    <t>⮁</t>
    <phoneticPr fontId="2"/>
  </si>
  <si>
    <t>U2B81</t>
    <phoneticPr fontId="2"/>
  </si>
  <si>
    <t>⮂</t>
    <phoneticPr fontId="2"/>
  </si>
  <si>
    <t>U2ｂ82</t>
    <phoneticPr fontId="2"/>
  </si>
  <si>
    <t>⮀</t>
    <phoneticPr fontId="2"/>
  </si>
  <si>
    <t>U2B80</t>
    <phoneticPr fontId="2"/>
  </si>
  <si>
    <t>〄</t>
    <phoneticPr fontId="2"/>
  </si>
  <si>
    <t>⇨</t>
    <phoneticPr fontId="2"/>
  </si>
  <si>
    <t>U21E8</t>
    <phoneticPr fontId="2"/>
  </si>
  <si>
    <t>⇦</t>
    <phoneticPr fontId="2"/>
  </si>
  <si>
    <t>U21E6</t>
    <phoneticPr fontId="2"/>
  </si>
  <si>
    <t>⇧</t>
    <phoneticPr fontId="2"/>
  </si>
  <si>
    <t>U21E7</t>
    <phoneticPr fontId="2"/>
  </si>
  <si>
    <t>㈰</t>
    <phoneticPr fontId="2"/>
  </si>
  <si>
    <t>U3230</t>
    <phoneticPr fontId="2"/>
  </si>
  <si>
    <t>㈪</t>
    <phoneticPr fontId="2"/>
  </si>
  <si>
    <t>U322A</t>
    <phoneticPr fontId="2"/>
  </si>
  <si>
    <t>㈫</t>
    <phoneticPr fontId="2"/>
  </si>
  <si>
    <t>U322B</t>
    <phoneticPr fontId="2"/>
  </si>
  <si>
    <t>㈬</t>
    <phoneticPr fontId="2"/>
  </si>
  <si>
    <t>U322C</t>
    <phoneticPr fontId="2"/>
  </si>
  <si>
    <t>㈭</t>
    <phoneticPr fontId="2"/>
  </si>
  <si>
    <t>U322D</t>
    <phoneticPr fontId="2"/>
  </si>
  <si>
    <t>㈮</t>
    <phoneticPr fontId="2"/>
  </si>
  <si>
    <t>U322E</t>
    <phoneticPr fontId="2"/>
  </si>
  <si>
    <t>㈯</t>
    <phoneticPr fontId="2"/>
  </si>
  <si>
    <t>U322F</t>
    <phoneticPr fontId="2"/>
  </si>
  <si>
    <t>㉀</t>
    <phoneticPr fontId="2"/>
  </si>
  <si>
    <t>U3240</t>
    <phoneticPr fontId="2"/>
  </si>
  <si>
    <t>㈷</t>
    <phoneticPr fontId="2"/>
  </si>
  <si>
    <t>U3237</t>
    <phoneticPr fontId="2"/>
  </si>
  <si>
    <t>㉂</t>
    <phoneticPr fontId="2"/>
  </si>
  <si>
    <t>U3242</t>
    <phoneticPr fontId="2"/>
  </si>
  <si>
    <t>㉃</t>
    <phoneticPr fontId="2"/>
  </si>
  <si>
    <t>U3243</t>
    <phoneticPr fontId="2"/>
  </si>
  <si>
    <t>㈹</t>
    <phoneticPr fontId="2"/>
  </si>
  <si>
    <t>U3239</t>
    <phoneticPr fontId="2"/>
  </si>
  <si>
    <t>㈺</t>
    <phoneticPr fontId="2"/>
  </si>
  <si>
    <t>U323A</t>
    <phoneticPr fontId="2"/>
  </si>
  <si>
    <t>㈱</t>
    <phoneticPr fontId="2"/>
  </si>
  <si>
    <t>U3231</t>
    <phoneticPr fontId="2"/>
  </si>
  <si>
    <t>㈾</t>
    <phoneticPr fontId="2"/>
  </si>
  <si>
    <t>U323E</t>
    <phoneticPr fontId="2"/>
  </si>
  <si>
    <t>㈴</t>
    <phoneticPr fontId="2"/>
  </si>
  <si>
    <t>U3234</t>
    <phoneticPr fontId="2"/>
  </si>
  <si>
    <t>㈲</t>
    <phoneticPr fontId="2"/>
  </si>
  <si>
    <t>U3232</t>
    <phoneticPr fontId="2"/>
  </si>
  <si>
    <t>㈻</t>
    <phoneticPr fontId="2"/>
  </si>
  <si>
    <t>U323B</t>
    <phoneticPr fontId="2"/>
  </si>
  <si>
    <t>㈶</t>
    <phoneticPr fontId="2"/>
  </si>
  <si>
    <t>U3226</t>
    <phoneticPr fontId="2"/>
  </si>
  <si>
    <t>㈳</t>
    <phoneticPr fontId="2"/>
  </si>
  <si>
    <t>U3233</t>
    <phoneticPr fontId="2"/>
  </si>
  <si>
    <t>U3238</t>
    <phoneticPr fontId="2"/>
  </si>
  <si>
    <t>㊤</t>
    <phoneticPr fontId="2"/>
  </si>
  <si>
    <t>㊥</t>
    <phoneticPr fontId="2"/>
  </si>
  <si>
    <t>㊧</t>
    <phoneticPr fontId="2"/>
  </si>
  <si>
    <t>㊨</t>
    <phoneticPr fontId="2"/>
  </si>
  <si>
    <t>㊩</t>
    <phoneticPr fontId="2"/>
  </si>
  <si>
    <t>U32A9</t>
    <phoneticPr fontId="2"/>
  </si>
  <si>
    <t>大</t>
    <rPh sb="0" eb="1">
      <t>ダイ</t>
    </rPh>
    <phoneticPr fontId="2"/>
  </si>
  <si>
    <t>㊦</t>
    <phoneticPr fontId="2"/>
  </si>
  <si>
    <t>U32A6</t>
    <phoneticPr fontId="2"/>
  </si>
  <si>
    <t>小</t>
    <rPh sb="0" eb="1">
      <t>ショウ</t>
    </rPh>
    <phoneticPr fontId="2"/>
  </si>
  <si>
    <t>⒈</t>
    <phoneticPr fontId="2"/>
  </si>
  <si>
    <t>U2488</t>
    <phoneticPr fontId="2"/>
  </si>
  <si>
    <t>⒉</t>
    <phoneticPr fontId="2"/>
  </si>
  <si>
    <t>U2489</t>
    <phoneticPr fontId="2"/>
  </si>
  <si>
    <t>⒊</t>
    <phoneticPr fontId="2"/>
  </si>
  <si>
    <t>U348A</t>
    <phoneticPr fontId="2"/>
  </si>
  <si>
    <t>⒋</t>
    <phoneticPr fontId="2"/>
  </si>
  <si>
    <t>U248B</t>
    <phoneticPr fontId="2"/>
  </si>
  <si>
    <t>⒌</t>
    <phoneticPr fontId="2"/>
  </si>
  <si>
    <t>U248C</t>
    <phoneticPr fontId="2"/>
  </si>
  <si>
    <t>⒍</t>
    <phoneticPr fontId="2"/>
  </si>
  <si>
    <t>U248D</t>
    <phoneticPr fontId="2"/>
  </si>
  <si>
    <t>⒎</t>
    <phoneticPr fontId="2"/>
  </si>
  <si>
    <t>U248E</t>
    <phoneticPr fontId="2"/>
  </si>
  <si>
    <t>⒏</t>
    <phoneticPr fontId="2"/>
  </si>
  <si>
    <t>248E</t>
    <phoneticPr fontId="2"/>
  </si>
  <si>
    <t>⒐</t>
    <phoneticPr fontId="2"/>
  </si>
  <si>
    <t>U2490</t>
    <phoneticPr fontId="2"/>
  </si>
  <si>
    <t>⬅</t>
    <phoneticPr fontId="2"/>
  </si>
  <si>
    <t>U2B05</t>
    <phoneticPr fontId="2"/>
  </si>
  <si>
    <t>⬆</t>
    <phoneticPr fontId="2"/>
  </si>
  <si>
    <t>U2B06</t>
    <phoneticPr fontId="2"/>
  </si>
  <si>
    <t>⬇</t>
    <phoneticPr fontId="2"/>
  </si>
  <si>
    <t>U2B07</t>
    <phoneticPr fontId="2"/>
  </si>
  <si>
    <t>➡</t>
    <phoneticPr fontId="2"/>
  </si>
  <si>
    <t>U27A1</t>
    <phoneticPr fontId="2"/>
  </si>
  <si>
    <t>☜</t>
    <phoneticPr fontId="2"/>
  </si>
  <si>
    <t>U261C</t>
    <phoneticPr fontId="2"/>
  </si>
  <si>
    <t>☝</t>
    <phoneticPr fontId="2"/>
  </si>
  <si>
    <t>U261D</t>
    <phoneticPr fontId="2"/>
  </si>
  <si>
    <t>☟</t>
    <phoneticPr fontId="2"/>
  </si>
  <si>
    <t>U261F</t>
    <phoneticPr fontId="2"/>
  </si>
  <si>
    <t>U261E</t>
    <phoneticPr fontId="2"/>
  </si>
  <si>
    <t>ヸ</t>
    <phoneticPr fontId="2"/>
  </si>
  <si>
    <t>U30F8</t>
    <phoneticPr fontId="2"/>
  </si>
  <si>
    <t>ヺ</t>
    <phoneticPr fontId="2"/>
  </si>
  <si>
    <t>ヷ</t>
    <phoneticPr fontId="2"/>
  </si>
  <si>
    <t>U30F7</t>
    <phoneticPr fontId="2"/>
  </si>
  <si>
    <t>ゔ</t>
    <phoneticPr fontId="2"/>
  </si>
  <si>
    <t>U3094</t>
    <phoneticPr fontId="2"/>
  </si>
  <si>
    <t>ヹ</t>
    <phoneticPr fontId="2"/>
  </si>
  <si>
    <t>U30F9</t>
    <phoneticPr fontId="2"/>
  </si>
  <si>
    <t>U30FA</t>
    <phoneticPr fontId="2"/>
  </si>
  <si>
    <t>*</t>
    <phoneticPr fontId="2"/>
  </si>
  <si>
    <t>#</t>
    <phoneticPr fontId="2"/>
  </si>
  <si>
    <t>ｭ</t>
    <phoneticPr fontId="2"/>
  </si>
  <si>
    <t>ｬ</t>
    <phoneticPr fontId="2"/>
  </si>
  <si>
    <t>ｮ</t>
    <phoneticPr fontId="2"/>
  </si>
  <si>
    <t>■</t>
    <phoneticPr fontId="2"/>
  </si>
  <si>
    <t>株式
会社</t>
    <rPh sb="0" eb="2">
      <t>カブシキ</t>
    </rPh>
    <rPh sb="3" eb="5">
      <t>カイシャ</t>
    </rPh>
    <phoneticPr fontId="2"/>
  </si>
  <si>
    <t>有限
会社</t>
    <rPh sb="0" eb="2">
      <t>ユウゲン</t>
    </rPh>
    <rPh sb="3" eb="5">
      <t>カイシャ</t>
    </rPh>
    <phoneticPr fontId="2"/>
  </si>
  <si>
    <t>財団
法人</t>
    <rPh sb="0" eb="2">
      <t>ザイダン</t>
    </rPh>
    <rPh sb="3" eb="5">
      <t>ホウジン</t>
    </rPh>
    <phoneticPr fontId="2"/>
  </si>
  <si>
    <t>5360</t>
    <phoneticPr fontId="2"/>
  </si>
  <si>
    <t>5421</t>
    <phoneticPr fontId="2"/>
  </si>
  <si>
    <t>5442</t>
    <phoneticPr fontId="2"/>
  </si>
  <si>
    <t>5521</t>
    <phoneticPr fontId="2"/>
  </si>
  <si>
    <t>5524</t>
    <phoneticPr fontId="2"/>
  </si>
  <si>
    <t>5564</t>
    <phoneticPr fontId="2"/>
  </si>
  <si>
    <t>5621</t>
    <phoneticPr fontId="2"/>
  </si>
  <si>
    <t>5646</t>
    <phoneticPr fontId="2"/>
  </si>
  <si>
    <t>5721</t>
    <phoneticPr fontId="2"/>
  </si>
  <si>
    <t>5728</t>
    <phoneticPr fontId="2"/>
  </si>
  <si>
    <t>5768</t>
    <phoneticPr fontId="2"/>
  </si>
  <si>
    <t>5821</t>
    <phoneticPr fontId="2"/>
  </si>
  <si>
    <t>584A</t>
    <phoneticPr fontId="2"/>
  </si>
  <si>
    <t>5921</t>
    <phoneticPr fontId="2"/>
  </si>
  <si>
    <t>592C</t>
    <phoneticPr fontId="2"/>
  </si>
  <si>
    <t>596C</t>
    <phoneticPr fontId="2"/>
  </si>
  <si>
    <t>5A4E</t>
    <phoneticPr fontId="2"/>
  </si>
  <si>
    <t>2421</t>
    <phoneticPr fontId="2"/>
  </si>
  <si>
    <t>5B21</t>
    <phoneticPr fontId="2"/>
  </si>
  <si>
    <t>5B30</t>
    <phoneticPr fontId="2"/>
  </si>
  <si>
    <t>5B70</t>
    <phoneticPr fontId="2"/>
  </si>
  <si>
    <t>5C21</t>
    <phoneticPr fontId="2"/>
  </si>
  <si>
    <t>5A21</t>
    <phoneticPr fontId="2"/>
  </si>
  <si>
    <t>5C52</t>
    <phoneticPr fontId="2"/>
  </si>
  <si>
    <t>5D21</t>
    <phoneticPr fontId="2"/>
  </si>
  <si>
    <t>5D34</t>
    <phoneticPr fontId="2"/>
  </si>
  <si>
    <t>5D74</t>
    <phoneticPr fontId="2"/>
  </si>
  <si>
    <t>5E21</t>
    <phoneticPr fontId="2"/>
  </si>
  <si>
    <t>5E56</t>
    <phoneticPr fontId="2"/>
  </si>
  <si>
    <t>5F21</t>
    <phoneticPr fontId="2"/>
  </si>
  <si>
    <t>5F38</t>
    <phoneticPr fontId="2"/>
  </si>
  <si>
    <t>5F78</t>
    <phoneticPr fontId="2"/>
  </si>
  <si>
    <t>6021</t>
    <phoneticPr fontId="2"/>
  </si>
  <si>
    <t>605A</t>
    <phoneticPr fontId="2"/>
  </si>
  <si>
    <t>6121</t>
    <phoneticPr fontId="2"/>
  </si>
  <si>
    <t>613C</t>
    <phoneticPr fontId="2"/>
  </si>
  <si>
    <t>617C</t>
    <phoneticPr fontId="2"/>
  </si>
  <si>
    <t>6221</t>
    <phoneticPr fontId="2"/>
  </si>
  <si>
    <t>625E</t>
    <phoneticPr fontId="2"/>
  </si>
  <si>
    <t>6321</t>
    <phoneticPr fontId="2"/>
  </si>
  <si>
    <t>6340</t>
    <phoneticPr fontId="2"/>
  </si>
  <si>
    <t>6421</t>
    <phoneticPr fontId="2"/>
  </si>
  <si>
    <t>6422</t>
    <phoneticPr fontId="2"/>
  </si>
  <si>
    <t>6462</t>
    <phoneticPr fontId="2"/>
  </si>
  <si>
    <t>6521</t>
    <phoneticPr fontId="2"/>
  </si>
  <si>
    <t>6544</t>
    <phoneticPr fontId="2"/>
  </si>
  <si>
    <t>6621</t>
    <phoneticPr fontId="2"/>
  </si>
  <si>
    <t>6626</t>
    <phoneticPr fontId="2"/>
  </si>
  <si>
    <t>6666</t>
    <phoneticPr fontId="2"/>
  </si>
  <si>
    <t>6721</t>
    <phoneticPr fontId="2"/>
  </si>
  <si>
    <t>6748</t>
    <phoneticPr fontId="2"/>
  </si>
  <si>
    <t>6821</t>
    <phoneticPr fontId="2"/>
  </si>
  <si>
    <t>682A</t>
    <phoneticPr fontId="2"/>
  </si>
  <si>
    <t>686A</t>
    <phoneticPr fontId="2"/>
  </si>
  <si>
    <t>6921</t>
    <phoneticPr fontId="2"/>
  </si>
  <si>
    <t>694C</t>
    <phoneticPr fontId="2"/>
  </si>
  <si>
    <t>6A21</t>
    <phoneticPr fontId="2"/>
  </si>
  <si>
    <t>6A2E</t>
    <phoneticPr fontId="2"/>
  </si>
  <si>
    <t>6A6E</t>
    <phoneticPr fontId="2"/>
  </si>
  <si>
    <t>6B21</t>
    <phoneticPr fontId="2"/>
  </si>
  <si>
    <t>6B50</t>
    <phoneticPr fontId="2"/>
  </si>
  <si>
    <t>6C21</t>
    <phoneticPr fontId="2"/>
  </si>
  <si>
    <t>6C32</t>
    <phoneticPr fontId="2"/>
  </si>
  <si>
    <t>6C72</t>
    <phoneticPr fontId="2"/>
  </si>
  <si>
    <t>6D21</t>
    <phoneticPr fontId="2"/>
  </si>
  <si>
    <t>6D54</t>
    <phoneticPr fontId="2"/>
  </si>
  <si>
    <t>6E21</t>
    <phoneticPr fontId="2"/>
  </si>
  <si>
    <t>6E36</t>
    <phoneticPr fontId="2"/>
  </si>
  <si>
    <t>6E76</t>
    <phoneticPr fontId="2"/>
  </si>
  <si>
    <t>6F21</t>
    <phoneticPr fontId="2"/>
  </si>
  <si>
    <t>6F58</t>
    <phoneticPr fontId="2"/>
  </si>
  <si>
    <t>7021</t>
    <phoneticPr fontId="2"/>
  </si>
  <si>
    <t>703A</t>
    <phoneticPr fontId="2"/>
  </si>
  <si>
    <t>707A</t>
    <phoneticPr fontId="2"/>
  </si>
  <si>
    <t>7121</t>
    <phoneticPr fontId="2"/>
  </si>
  <si>
    <t>715C</t>
    <phoneticPr fontId="2"/>
  </si>
  <si>
    <t>7221</t>
    <phoneticPr fontId="2"/>
  </si>
  <si>
    <t>723E</t>
    <phoneticPr fontId="2"/>
  </si>
  <si>
    <t>727E</t>
    <phoneticPr fontId="2"/>
  </si>
  <si>
    <t>7321</t>
    <phoneticPr fontId="2"/>
  </si>
  <si>
    <t>7360</t>
    <phoneticPr fontId="2"/>
  </si>
  <si>
    <t>7421</t>
    <phoneticPr fontId="2"/>
  </si>
  <si>
    <t>2121</t>
    <phoneticPr fontId="2"/>
  </si>
  <si>
    <t>213C</t>
    <phoneticPr fontId="2"/>
  </si>
  <si>
    <t>は90度回転(縦書き用）</t>
    <rPh sb="3" eb="4">
      <t>ド</t>
    </rPh>
    <rPh sb="4" eb="6">
      <t>カイテン</t>
    </rPh>
    <rPh sb="7" eb="9">
      <t>タテガ</t>
    </rPh>
    <rPh sb="10" eb="11">
      <t>ヨウ</t>
    </rPh>
    <phoneticPr fontId="2"/>
  </si>
  <si>
    <t>217C</t>
    <phoneticPr fontId="2"/>
  </si>
  <si>
    <t>245E</t>
    <phoneticPr fontId="2"/>
  </si>
  <si>
    <t>2521</t>
    <phoneticPr fontId="2"/>
  </si>
  <si>
    <t>2540</t>
    <phoneticPr fontId="2"/>
  </si>
  <si>
    <t>・</t>
    <phoneticPr fontId="2"/>
  </si>
  <si>
    <t>縦書き用？</t>
    <rPh sb="0" eb="2">
      <t>タテガ</t>
    </rPh>
    <rPh sb="3" eb="4">
      <t>ヨウ</t>
    </rPh>
    <phoneticPr fontId="2"/>
  </si>
  <si>
    <t>U3396</t>
    <phoneticPr fontId="2"/>
  </si>
  <si>
    <t>U3397</t>
    <phoneticPr fontId="2"/>
  </si>
  <si>
    <t>U3398</t>
    <phoneticPr fontId="2"/>
  </si>
  <si>
    <t>U33B3</t>
    <phoneticPr fontId="2"/>
  </si>
  <si>
    <t>U33B2</t>
    <phoneticPr fontId="2"/>
  </si>
  <si>
    <t>U3020</t>
    <phoneticPr fontId="2"/>
  </si>
  <si>
    <t>U3004</t>
    <phoneticPr fontId="2"/>
  </si>
  <si>
    <t>➊</t>
    <phoneticPr fontId="2"/>
  </si>
  <si>
    <t>U279A</t>
    <phoneticPr fontId="2"/>
  </si>
  <si>
    <t>➋</t>
    <phoneticPr fontId="2"/>
  </si>
  <si>
    <t>U278B</t>
    <phoneticPr fontId="2"/>
  </si>
  <si>
    <t>U278C</t>
    <phoneticPr fontId="2"/>
  </si>
  <si>
    <t>U278D</t>
    <phoneticPr fontId="2"/>
  </si>
  <si>
    <t>U278E</t>
    <phoneticPr fontId="2"/>
  </si>
  <si>
    <t>U278F</t>
    <phoneticPr fontId="2"/>
  </si>
  <si>
    <t>U2790</t>
    <phoneticPr fontId="2"/>
  </si>
  <si>
    <t>U2791</t>
    <phoneticPr fontId="2"/>
  </si>
  <si>
    <t>U2792</t>
    <phoneticPr fontId="2"/>
  </si>
  <si>
    <t>U249D</t>
    <phoneticPr fontId="2"/>
  </si>
  <si>
    <t>U249E</t>
    <phoneticPr fontId="2"/>
  </si>
  <si>
    <t>U249F</t>
    <phoneticPr fontId="2"/>
  </si>
  <si>
    <t>U24A0</t>
    <phoneticPr fontId="2"/>
  </si>
  <si>
    <t>U24A1</t>
    <phoneticPr fontId="2"/>
  </si>
  <si>
    <t>U24A2</t>
    <phoneticPr fontId="2"/>
  </si>
  <si>
    <t>U24A3</t>
    <phoneticPr fontId="2"/>
  </si>
  <si>
    <t>U24A4</t>
    <phoneticPr fontId="2"/>
  </si>
  <si>
    <t>U24A5</t>
    <phoneticPr fontId="2"/>
  </si>
  <si>
    <t>U24A6</t>
    <phoneticPr fontId="2"/>
  </si>
  <si>
    <t>U24A7</t>
    <phoneticPr fontId="2"/>
  </si>
  <si>
    <t>U24A8</t>
    <phoneticPr fontId="2"/>
  </si>
  <si>
    <t>U24A9</t>
    <phoneticPr fontId="2"/>
  </si>
  <si>
    <t>U24AA</t>
    <phoneticPr fontId="2"/>
  </si>
  <si>
    <t>U24Ab</t>
    <phoneticPr fontId="2"/>
  </si>
  <si>
    <t>U24AC</t>
    <phoneticPr fontId="2"/>
  </si>
  <si>
    <t>U24AD</t>
    <phoneticPr fontId="2"/>
  </si>
  <si>
    <t>U24AE</t>
    <phoneticPr fontId="2"/>
  </si>
  <si>
    <t>U24AF</t>
    <phoneticPr fontId="2"/>
  </si>
  <si>
    <t>U24B0</t>
    <phoneticPr fontId="2"/>
  </si>
  <si>
    <t>U24B1</t>
    <phoneticPr fontId="2"/>
  </si>
  <si>
    <t>U24B2</t>
    <phoneticPr fontId="2"/>
  </si>
  <si>
    <t>U24B3</t>
    <phoneticPr fontId="2"/>
  </si>
  <si>
    <t>U24B4</t>
    <phoneticPr fontId="2"/>
  </si>
  <si>
    <t>U24B5</t>
    <phoneticPr fontId="2"/>
  </si>
  <si>
    <t>U216A</t>
    <phoneticPr fontId="2"/>
  </si>
  <si>
    <t>U216B</t>
    <phoneticPr fontId="2"/>
  </si>
  <si>
    <t>U217A</t>
    <phoneticPr fontId="2"/>
  </si>
  <si>
    <t>U217B</t>
    <phoneticPr fontId="2"/>
  </si>
  <si>
    <t>U260E</t>
    <phoneticPr fontId="2"/>
  </si>
  <si>
    <t>U2664</t>
    <phoneticPr fontId="2"/>
  </si>
  <si>
    <t>U2667</t>
    <phoneticPr fontId="2"/>
  </si>
  <si>
    <t>U2661</t>
    <phoneticPr fontId="2"/>
  </si>
  <si>
    <t>U2662</t>
    <phoneticPr fontId="2"/>
  </si>
  <si>
    <t>U2600</t>
    <phoneticPr fontId="2"/>
  </si>
  <si>
    <t>U2663</t>
    <phoneticPr fontId="2"/>
  </si>
  <si>
    <t>U2665</t>
    <phoneticPr fontId="2"/>
  </si>
  <si>
    <t>U2666</t>
    <phoneticPr fontId="2"/>
  </si>
  <si>
    <t>は半角ひらかな</t>
    <rPh sb="1" eb="3">
      <t>ハンカク</t>
    </rPh>
    <phoneticPr fontId="2"/>
  </si>
  <si>
    <t>はコードが順になっていない</t>
    <rPh sb="5" eb="6">
      <t>ジュン</t>
    </rPh>
    <phoneticPr fontId="2"/>
  </si>
  <si>
    <t>同じ文字であってもフォントの種類が異なります</t>
    <rPh sb="0" eb="1">
      <t>オナ</t>
    </rPh>
    <rPh sb="2" eb="4">
      <t>モジ</t>
    </rPh>
    <rPh sb="14" eb="16">
      <t>シュルイ</t>
    </rPh>
    <rPh sb="17" eb="18">
      <t>コト</t>
    </rPh>
    <phoneticPr fontId="2"/>
  </si>
  <si>
    <t>赤字のコードはUnicode</t>
    <rPh sb="0" eb="2">
      <t>アカジ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</si>
</sst>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6"/>
      <color theme="1"/>
      <name val="Segoe UI Symbol"/>
      <family val="2"/>
    </font>
    <font>
      <sz val="16"/>
      <color theme="1"/>
      <name val="ＭＳ Ｐゴシック"/>
      <family val="2"/>
      <charset val="128"/>
    </font>
    <font>
      <sz val="16"/>
      <color theme="1"/>
      <name val="Segoe UI Symbol"/>
      <family val="3"/>
    </font>
    <font>
      <sz val="7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75CCB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2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3" fillId="10" borderId="2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12" borderId="0" xfId="0" applyFill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3" fillId="0" borderId="4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0" borderId="5" xfId="0" quotePrefix="1" applyFont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 shrinkToFit="1"/>
    </xf>
    <xf numFmtId="0" fontId="3" fillId="12" borderId="6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>
      <alignment vertical="center"/>
    </xf>
    <xf numFmtId="0" fontId="3" fillId="10" borderId="4" xfId="0" quotePrefix="1" applyFont="1" applyFill="1" applyBorder="1" applyAlignment="1">
      <alignment horizontal="center" vertical="center"/>
    </xf>
    <xf numFmtId="0" fontId="3" fillId="6" borderId="4" xfId="0" quotePrefix="1" applyFont="1" applyFill="1" applyBorder="1" applyAlignment="1">
      <alignment horizontal="center" vertical="center"/>
    </xf>
    <xf numFmtId="0" fontId="3" fillId="5" borderId="4" xfId="0" quotePrefix="1" applyFont="1" applyFill="1" applyBorder="1" applyAlignment="1">
      <alignment horizontal="center" vertical="center"/>
    </xf>
    <xf numFmtId="0" fontId="3" fillId="4" borderId="4" xfId="0" quotePrefix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6" fillId="10" borderId="4" xfId="0" quotePrefix="1" applyFont="1" applyFill="1" applyBorder="1" applyAlignment="1">
      <alignment horizontal="center" vertical="center"/>
    </xf>
    <xf numFmtId="0" fontId="4" fillId="10" borderId="4" xfId="0" quotePrefix="1" applyFont="1" applyFill="1" applyBorder="1" applyAlignment="1">
      <alignment horizontal="center" vertical="center"/>
    </xf>
    <xf numFmtId="0" fontId="4" fillId="5" borderId="4" xfId="0" quotePrefix="1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0" borderId="5" xfId="0" applyFill="1" applyBorder="1" applyAlignment="1">
      <alignment horizontal="center" vertical="center"/>
    </xf>
    <xf numFmtId="0" fontId="6" fillId="5" borderId="4" xfId="0" quotePrefix="1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4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CCFF"/>
      <color rgb="FFFFFFCC"/>
      <color rgb="FFCCFFFF"/>
      <color rgb="FFFFFFFF"/>
      <color rgb="FFFF99FF"/>
      <color rgb="FFCCFFCC"/>
      <color rgb="FFFFCC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</xdr:colOff>
      <xdr:row>40</xdr:row>
      <xdr:rowOff>66222</xdr:rowOff>
    </xdr:from>
    <xdr:to>
      <xdr:col>6</xdr:col>
      <xdr:colOff>277812</xdr:colOff>
      <xdr:row>40</xdr:row>
      <xdr:rowOff>256722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C40D9B4A-C1A8-AD9C-2BAB-54A7A6515DEF}"/>
            </a:ext>
          </a:extLst>
        </xdr:cNvPr>
        <xdr:cNvSpPr/>
      </xdr:nvSpPr>
      <xdr:spPr>
        <a:xfrm>
          <a:off x="1972129" y="11278508"/>
          <a:ext cx="214312" cy="19050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62</xdr:col>
      <xdr:colOff>35034</xdr:colOff>
      <xdr:row>30</xdr:row>
      <xdr:rowOff>52551</xdr:rowOff>
    </xdr:from>
    <xdr:to>
      <xdr:col>62</xdr:col>
      <xdr:colOff>135759</xdr:colOff>
      <xdr:row>30</xdr:row>
      <xdr:rowOff>302172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3426B24-387D-0CDC-AB90-97A74F5BA965}"/>
            </a:ext>
          </a:extLst>
        </xdr:cNvPr>
        <xdr:cNvSpPr/>
      </xdr:nvSpPr>
      <xdr:spPr>
        <a:xfrm>
          <a:off x="21568103" y="8417034"/>
          <a:ext cx="100725" cy="249621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58</xdr:col>
      <xdr:colOff>60089</xdr:colOff>
      <xdr:row>38</xdr:row>
      <xdr:rowOff>73082</xdr:rowOff>
    </xdr:from>
    <xdr:to>
      <xdr:col>58</xdr:col>
      <xdr:colOff>274401</xdr:colOff>
      <xdr:row>38</xdr:row>
      <xdr:rowOff>263582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5DA41061-3834-4B7A-B46E-50E92F7F3ED0}"/>
            </a:ext>
          </a:extLst>
        </xdr:cNvPr>
        <xdr:cNvSpPr/>
      </xdr:nvSpPr>
      <xdr:spPr>
        <a:xfrm>
          <a:off x="20054306" y="10663778"/>
          <a:ext cx="214312" cy="19050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58140</xdr:colOff>
      <xdr:row>38</xdr:row>
      <xdr:rowOff>55217</xdr:rowOff>
    </xdr:from>
    <xdr:to>
      <xdr:col>59</xdr:col>
      <xdr:colOff>292651</xdr:colOff>
      <xdr:row>38</xdr:row>
      <xdr:rowOff>274625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12B12CD2-3AB5-4DAB-AF2E-168E050CECB8}"/>
            </a:ext>
          </a:extLst>
        </xdr:cNvPr>
        <xdr:cNvSpPr/>
      </xdr:nvSpPr>
      <xdr:spPr>
        <a:xfrm>
          <a:off x="20400227" y="10645913"/>
          <a:ext cx="234511" cy="219408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46CC1-EB9F-4DF5-A7D6-8041E621EC7A}">
  <sheetPr codeName="Sheet1"/>
  <dimension ref="A1:L18"/>
  <sheetViews>
    <sheetView workbookViewId="0">
      <selection activeCell="E23" sqref="E23"/>
    </sheetView>
  </sheetViews>
  <sheetFormatPr defaultRowHeight="18" x14ac:dyDescent="0.55000000000000004"/>
  <sheetData>
    <row r="1" spans="1:12" x14ac:dyDescent="0.55000000000000004">
      <c r="A1" t="s">
        <v>2</v>
      </c>
    </row>
    <row r="2" spans="1:12" x14ac:dyDescent="0.55000000000000004">
      <c r="B2" t="s">
        <v>0</v>
      </c>
      <c r="D2" t="s">
        <v>11</v>
      </c>
    </row>
    <row r="3" spans="1:12" x14ac:dyDescent="0.55000000000000004">
      <c r="A3">
        <v>1</v>
      </c>
      <c r="B3">
        <v>15</v>
      </c>
      <c r="C3">
        <f>16*94</f>
        <v>1504</v>
      </c>
      <c r="D3">
        <v>0</v>
      </c>
      <c r="E3" t="str">
        <f>DEC2HEX(D3,5)</f>
        <v>00000</v>
      </c>
      <c r="F3" t="s">
        <v>1</v>
      </c>
      <c r="J3">
        <f>16*94*32</f>
        <v>48128</v>
      </c>
      <c r="K3">
        <f>D3+J3</f>
        <v>48128</v>
      </c>
      <c r="L3" s="1" t="str">
        <f>DEC2HEX(K3,5)</f>
        <v>0BC00</v>
      </c>
    </row>
    <row r="4" spans="1:12" x14ac:dyDescent="0.55000000000000004">
      <c r="B4" t="s">
        <v>3</v>
      </c>
    </row>
    <row r="5" spans="1:12" x14ac:dyDescent="0.55000000000000004">
      <c r="A5">
        <v>16</v>
      </c>
      <c r="B5">
        <v>47</v>
      </c>
      <c r="C5">
        <f>(47-15)*94</f>
        <v>3008</v>
      </c>
      <c r="D5">
        <v>43584</v>
      </c>
      <c r="E5" t="str">
        <f>DEC2HEX(D5,5)</f>
        <v>0AA40</v>
      </c>
      <c r="F5" t="s">
        <v>13</v>
      </c>
      <c r="J5">
        <f>94*32*(47-15)</f>
        <v>96256</v>
      </c>
      <c r="K5">
        <f>D5+J5</f>
        <v>139840</v>
      </c>
      <c r="L5" s="1" t="str">
        <f>DEC2HEX(K5,5)</f>
        <v>22240</v>
      </c>
    </row>
    <row r="6" spans="1:12" x14ac:dyDescent="0.55000000000000004">
      <c r="B6" t="s">
        <v>4</v>
      </c>
    </row>
    <row r="7" spans="1:12" x14ac:dyDescent="0.55000000000000004">
      <c r="A7">
        <v>48</v>
      </c>
      <c r="B7">
        <v>84</v>
      </c>
      <c r="C7">
        <f>(84-47)*94</f>
        <v>3478</v>
      </c>
      <c r="D7">
        <v>138464</v>
      </c>
      <c r="E7" t="str">
        <f>DEC2HEX(D7,5)</f>
        <v>21CE0</v>
      </c>
      <c r="F7" t="s">
        <v>14</v>
      </c>
      <c r="J7">
        <f>94*32*(84-47)</f>
        <v>111296</v>
      </c>
      <c r="K7">
        <f>D7+J7</f>
        <v>249760</v>
      </c>
      <c r="L7" s="1" t="str">
        <f>DEC2HEX(K7,5)</f>
        <v>3CFA0</v>
      </c>
    </row>
    <row r="8" spans="1:12" x14ac:dyDescent="0.55000000000000004">
      <c r="B8" t="s">
        <v>15</v>
      </c>
    </row>
    <row r="9" spans="1:12" x14ac:dyDescent="0.55000000000000004">
      <c r="A9">
        <v>85</v>
      </c>
      <c r="C9">
        <v>94</v>
      </c>
      <c r="D9">
        <v>246944</v>
      </c>
      <c r="E9" t="str">
        <f>DEC2HEX(D9,5)</f>
        <v>3C4A0</v>
      </c>
      <c r="F9" t="s">
        <v>6</v>
      </c>
      <c r="J9">
        <f>94*32</f>
        <v>3008</v>
      </c>
      <c r="K9">
        <f>D9+J9</f>
        <v>249952</v>
      </c>
      <c r="L9" t="str">
        <f>DEC2HEX(K9,5)</f>
        <v>3D060</v>
      </c>
    </row>
    <row r="10" spans="1:12" x14ac:dyDescent="0.55000000000000004">
      <c r="B10" t="s">
        <v>16</v>
      </c>
    </row>
    <row r="11" spans="1:12" x14ac:dyDescent="0.55000000000000004">
      <c r="A11">
        <v>88</v>
      </c>
      <c r="B11">
        <v>89</v>
      </c>
      <c r="C11">
        <v>188</v>
      </c>
      <c r="D11">
        <v>249952</v>
      </c>
      <c r="E11" t="str">
        <f>DEC2HEX(D11,5)</f>
        <v>3D060</v>
      </c>
      <c r="F11" t="s">
        <v>5</v>
      </c>
      <c r="J11">
        <f>94*2*32</f>
        <v>6016</v>
      </c>
      <c r="K11">
        <f>D11+J11</f>
        <v>255968</v>
      </c>
      <c r="L11" t="str">
        <f>DEC2HEX(K11,5)</f>
        <v>3E7E0</v>
      </c>
    </row>
    <row r="13" spans="1:12" x14ac:dyDescent="0.55000000000000004">
      <c r="A13" t="s">
        <v>12</v>
      </c>
      <c r="B13" t="s">
        <v>7</v>
      </c>
      <c r="C13">
        <v>96</v>
      </c>
      <c r="E13" t="s">
        <v>29</v>
      </c>
    </row>
    <row r="14" spans="1:12" x14ac:dyDescent="0.55000000000000004">
      <c r="D14">
        <v>255968</v>
      </c>
      <c r="E14" t="str">
        <f>DEC2HEX(D14,5)</f>
        <v>3E7E0</v>
      </c>
      <c r="F14" t="s">
        <v>8</v>
      </c>
      <c r="J14">
        <f>96*16</f>
        <v>1536</v>
      </c>
      <c r="K14">
        <f>D14+J14</f>
        <v>257504</v>
      </c>
      <c r="L14" t="str">
        <f>DEC2HEX(K14,5)</f>
        <v>3EDE0</v>
      </c>
    </row>
    <row r="15" spans="1:12" x14ac:dyDescent="0.55000000000000004">
      <c r="A15" t="s">
        <v>12</v>
      </c>
      <c r="B15" t="s">
        <v>7</v>
      </c>
      <c r="C15">
        <v>256</v>
      </c>
      <c r="E15" t="s">
        <v>30</v>
      </c>
    </row>
    <row r="16" spans="1:12" x14ac:dyDescent="0.55000000000000004">
      <c r="D16">
        <v>257504</v>
      </c>
      <c r="E16" t="str">
        <f>DEC2HEX(D16,5)</f>
        <v>3EDE0</v>
      </c>
      <c r="F16" t="s">
        <v>9</v>
      </c>
      <c r="J16">
        <f>256*16</f>
        <v>4096</v>
      </c>
      <c r="K16">
        <f>D16+J16</f>
        <v>261600</v>
      </c>
      <c r="L16" t="str">
        <f>DEC2HEX(K16,5)</f>
        <v>3FDE0</v>
      </c>
    </row>
    <row r="17" spans="1:12" x14ac:dyDescent="0.55000000000000004">
      <c r="A17" t="s">
        <v>12</v>
      </c>
      <c r="B17" t="s">
        <v>7</v>
      </c>
      <c r="C17">
        <v>256</v>
      </c>
    </row>
    <row r="18" spans="1:12" x14ac:dyDescent="0.55000000000000004">
      <c r="D18">
        <v>261600</v>
      </c>
      <c r="E18" t="str">
        <f>DEC2HEX(D18,5)</f>
        <v>3FDE0</v>
      </c>
      <c r="F18" t="s">
        <v>10</v>
      </c>
      <c r="J18">
        <f>256*16</f>
        <v>4096</v>
      </c>
      <c r="K18">
        <f>D18+J18</f>
        <v>265696</v>
      </c>
      <c r="L18" t="str">
        <f>DEC2HEX(K18,5)</f>
        <v>40DE0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ECC87-FC32-4EF6-8409-A5AB29D73A9A}">
  <sheetPr codeName="Sheet2"/>
  <dimension ref="A1:BS254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N32" sqref="AN32"/>
    </sheetView>
  </sheetViews>
  <sheetFormatPr defaultRowHeight="18" x14ac:dyDescent="0.55000000000000004"/>
  <cols>
    <col min="1" max="1" width="7.4140625" hidden="1" customWidth="1"/>
    <col min="2" max="2" width="6.75" style="2" customWidth="1"/>
    <col min="3" max="66" width="4.58203125" style="2" customWidth="1"/>
    <col min="67" max="67" width="6.75" hidden="1" customWidth="1"/>
    <col min="68" max="68" width="6.58203125" style="3" hidden="1" customWidth="1"/>
    <col min="69" max="69" width="6.58203125" hidden="1" customWidth="1"/>
    <col min="70" max="70" width="6.58203125" style="3" hidden="1" customWidth="1"/>
    <col min="71" max="71" width="6.58203125" hidden="1" customWidth="1"/>
    <col min="72" max="72" width="0" hidden="1" customWidth="1"/>
  </cols>
  <sheetData>
    <row r="1" spans="1:71" x14ac:dyDescent="0.55000000000000004">
      <c r="C1" s="5">
        <v>0</v>
      </c>
      <c r="D1" s="5">
        <f>C1+1</f>
        <v>1</v>
      </c>
      <c r="E1" s="5">
        <f t="shared" ref="E1:Q1" si="0">D1+1</f>
        <v>2</v>
      </c>
      <c r="F1" s="5">
        <f t="shared" si="0"/>
        <v>3</v>
      </c>
      <c r="G1" s="5">
        <f t="shared" si="0"/>
        <v>4</v>
      </c>
      <c r="H1" s="5">
        <f t="shared" si="0"/>
        <v>5</v>
      </c>
      <c r="I1" s="5">
        <f t="shared" si="0"/>
        <v>6</v>
      </c>
      <c r="J1" s="5">
        <f t="shared" si="0"/>
        <v>7</v>
      </c>
      <c r="K1" s="5">
        <f t="shared" si="0"/>
        <v>8</v>
      </c>
      <c r="L1" s="5">
        <f t="shared" si="0"/>
        <v>9</v>
      </c>
      <c r="M1" s="5">
        <f t="shared" si="0"/>
        <v>10</v>
      </c>
      <c r="N1" s="5">
        <f t="shared" si="0"/>
        <v>11</v>
      </c>
      <c r="O1" s="5">
        <f t="shared" si="0"/>
        <v>12</v>
      </c>
      <c r="P1" s="5">
        <f t="shared" si="0"/>
        <v>13</v>
      </c>
      <c r="Q1" s="5">
        <f t="shared" si="0"/>
        <v>14</v>
      </c>
      <c r="R1" s="5">
        <f t="shared" ref="R1:AE1" si="1">Q1+1</f>
        <v>15</v>
      </c>
      <c r="S1" s="5">
        <f t="shared" si="1"/>
        <v>16</v>
      </c>
      <c r="T1" s="5">
        <f t="shared" si="1"/>
        <v>17</v>
      </c>
      <c r="U1" s="5">
        <f t="shared" si="1"/>
        <v>18</v>
      </c>
      <c r="V1" s="5">
        <f t="shared" si="1"/>
        <v>19</v>
      </c>
      <c r="W1" s="5">
        <f t="shared" si="1"/>
        <v>20</v>
      </c>
      <c r="X1" s="5">
        <f t="shared" si="1"/>
        <v>21</v>
      </c>
      <c r="Y1" s="5">
        <f t="shared" si="1"/>
        <v>22</v>
      </c>
      <c r="Z1" s="5">
        <f t="shared" si="1"/>
        <v>23</v>
      </c>
      <c r="AA1" s="5">
        <f t="shared" si="1"/>
        <v>24</v>
      </c>
      <c r="AB1" s="5">
        <f t="shared" si="1"/>
        <v>25</v>
      </c>
      <c r="AC1" s="5">
        <f t="shared" si="1"/>
        <v>26</v>
      </c>
      <c r="AD1" s="5">
        <f t="shared" si="1"/>
        <v>27</v>
      </c>
      <c r="AE1" s="5">
        <f t="shared" si="1"/>
        <v>28</v>
      </c>
      <c r="AF1" s="5">
        <f t="shared" ref="AF1" si="2">AE1+1</f>
        <v>29</v>
      </c>
      <c r="AG1" s="5">
        <f>AF1+1</f>
        <v>30</v>
      </c>
      <c r="AH1" s="5">
        <f t="shared" ref="AH1:AW1" si="3">AG1+1</f>
        <v>31</v>
      </c>
      <c r="AI1" s="5">
        <f t="shared" si="3"/>
        <v>32</v>
      </c>
      <c r="AJ1" s="5">
        <f t="shared" si="3"/>
        <v>33</v>
      </c>
      <c r="AK1" s="5">
        <f t="shared" si="3"/>
        <v>34</v>
      </c>
      <c r="AL1" s="5">
        <f t="shared" si="3"/>
        <v>35</v>
      </c>
      <c r="AM1" s="5">
        <f t="shared" si="3"/>
        <v>36</v>
      </c>
      <c r="AN1" s="5">
        <f t="shared" si="3"/>
        <v>37</v>
      </c>
      <c r="AO1" s="5">
        <f t="shared" si="3"/>
        <v>38</v>
      </c>
      <c r="AP1" s="5">
        <f t="shared" si="3"/>
        <v>39</v>
      </c>
      <c r="AQ1" s="5">
        <f t="shared" si="3"/>
        <v>40</v>
      </c>
      <c r="AR1" s="5">
        <f t="shared" si="3"/>
        <v>41</v>
      </c>
      <c r="AS1" s="5">
        <f t="shared" si="3"/>
        <v>42</v>
      </c>
      <c r="AT1" s="5">
        <f t="shared" si="3"/>
        <v>43</v>
      </c>
      <c r="AU1" s="5">
        <f t="shared" si="3"/>
        <v>44</v>
      </c>
      <c r="AV1" s="5">
        <f t="shared" si="3"/>
        <v>45</v>
      </c>
      <c r="AW1" s="5">
        <f t="shared" si="3"/>
        <v>46</v>
      </c>
      <c r="AX1" s="5">
        <f t="shared" ref="AX1:BN1" si="4">AW1+1</f>
        <v>47</v>
      </c>
      <c r="AY1" s="5">
        <f t="shared" si="4"/>
        <v>48</v>
      </c>
      <c r="AZ1" s="5">
        <f t="shared" si="4"/>
        <v>49</v>
      </c>
      <c r="BA1" s="5">
        <f t="shared" si="4"/>
        <v>50</v>
      </c>
      <c r="BB1" s="5">
        <f t="shared" si="4"/>
        <v>51</v>
      </c>
      <c r="BC1" s="5">
        <f t="shared" si="4"/>
        <v>52</v>
      </c>
      <c r="BD1" s="5">
        <f t="shared" si="4"/>
        <v>53</v>
      </c>
      <c r="BE1" s="5">
        <f t="shared" si="4"/>
        <v>54</v>
      </c>
      <c r="BF1" s="5">
        <f t="shared" si="4"/>
        <v>55</v>
      </c>
      <c r="BG1" s="5">
        <f t="shared" si="4"/>
        <v>56</v>
      </c>
      <c r="BH1" s="5">
        <f t="shared" si="4"/>
        <v>57</v>
      </c>
      <c r="BI1" s="5">
        <f t="shared" si="4"/>
        <v>58</v>
      </c>
      <c r="BJ1" s="5">
        <f t="shared" si="4"/>
        <v>59</v>
      </c>
      <c r="BK1" s="5">
        <f t="shared" si="4"/>
        <v>60</v>
      </c>
      <c r="BL1" s="5">
        <f t="shared" si="4"/>
        <v>61</v>
      </c>
      <c r="BM1" s="5">
        <f t="shared" si="4"/>
        <v>62</v>
      </c>
      <c r="BN1" s="5">
        <f t="shared" si="4"/>
        <v>63</v>
      </c>
      <c r="BO1" s="2"/>
    </row>
    <row r="2" spans="1:71" x14ac:dyDescent="0.55000000000000004">
      <c r="B2" s="12" t="s">
        <v>346</v>
      </c>
      <c r="C2" s="5" t="str">
        <f>DEC2HEX(C1*32,3)</f>
        <v>000</v>
      </c>
      <c r="D2" s="5" t="str">
        <f t="shared" ref="D2:R2" si="5">DEC2HEX(D1*32,3)</f>
        <v>020</v>
      </c>
      <c r="E2" s="5" t="str">
        <f t="shared" si="5"/>
        <v>040</v>
      </c>
      <c r="F2" s="5" t="str">
        <f t="shared" si="5"/>
        <v>060</v>
      </c>
      <c r="G2" s="5" t="str">
        <f t="shared" si="5"/>
        <v>080</v>
      </c>
      <c r="H2" s="5" t="str">
        <f t="shared" si="5"/>
        <v>0A0</v>
      </c>
      <c r="I2" s="5" t="str">
        <f t="shared" si="5"/>
        <v>0C0</v>
      </c>
      <c r="J2" s="5" t="str">
        <f t="shared" si="5"/>
        <v>0E0</v>
      </c>
      <c r="K2" s="5" t="str">
        <f t="shared" si="5"/>
        <v>100</v>
      </c>
      <c r="L2" s="5" t="str">
        <f t="shared" si="5"/>
        <v>120</v>
      </c>
      <c r="M2" s="5" t="str">
        <f t="shared" si="5"/>
        <v>140</v>
      </c>
      <c r="N2" s="5" t="str">
        <f t="shared" si="5"/>
        <v>160</v>
      </c>
      <c r="O2" s="5" t="str">
        <f t="shared" si="5"/>
        <v>180</v>
      </c>
      <c r="P2" s="5" t="str">
        <f t="shared" si="5"/>
        <v>1A0</v>
      </c>
      <c r="Q2" s="5" t="str">
        <f t="shared" si="5"/>
        <v>1C0</v>
      </c>
      <c r="R2" s="5" t="str">
        <f t="shared" si="5"/>
        <v>1E0</v>
      </c>
      <c r="S2" s="4" t="str">
        <f t="shared" ref="S2" si="6">DEC2HEX(S1*32,3)</f>
        <v>200</v>
      </c>
      <c r="T2" s="5" t="str">
        <f t="shared" ref="T2" si="7">DEC2HEX(T1*32,3)</f>
        <v>220</v>
      </c>
      <c r="U2" s="5" t="str">
        <f t="shared" ref="U2" si="8">DEC2HEX(U1*32,3)</f>
        <v>240</v>
      </c>
      <c r="V2" s="5" t="str">
        <f t="shared" ref="V2" si="9">DEC2HEX(V1*32,3)</f>
        <v>260</v>
      </c>
      <c r="W2" s="5" t="str">
        <f t="shared" ref="W2" si="10">DEC2HEX(W1*32,3)</f>
        <v>280</v>
      </c>
      <c r="X2" s="5" t="str">
        <f t="shared" ref="X2" si="11">DEC2HEX(X1*32,3)</f>
        <v>2A0</v>
      </c>
      <c r="Y2" s="5" t="str">
        <f t="shared" ref="Y2" si="12">DEC2HEX(Y1*32,3)</f>
        <v>2C0</v>
      </c>
      <c r="Z2" s="5" t="str">
        <f t="shared" ref="Z2" si="13">DEC2HEX(Z1*32,3)</f>
        <v>2E0</v>
      </c>
      <c r="AA2" s="5" t="str">
        <f t="shared" ref="AA2" si="14">DEC2HEX(AA1*32,3)</f>
        <v>300</v>
      </c>
      <c r="AB2" s="5" t="str">
        <f t="shared" ref="AB2" si="15">DEC2HEX(AB1*32,3)</f>
        <v>320</v>
      </c>
      <c r="AC2" s="5" t="str">
        <f t="shared" ref="AC2" si="16">DEC2HEX(AC1*32,3)</f>
        <v>340</v>
      </c>
      <c r="AD2" s="5" t="str">
        <f t="shared" ref="AD2" si="17">DEC2HEX(AD1*32,3)</f>
        <v>360</v>
      </c>
      <c r="AE2" s="5" t="str">
        <f t="shared" ref="AE2" si="18">DEC2HEX(AE1*32,3)</f>
        <v>380</v>
      </c>
      <c r="AF2" s="5" t="str">
        <f t="shared" ref="AF2" si="19">DEC2HEX(AF1*32,3)</f>
        <v>3A0</v>
      </c>
      <c r="AG2" s="5" t="str">
        <f t="shared" ref="AG2" si="20">DEC2HEX(AG1*32,3)</f>
        <v>3C0</v>
      </c>
      <c r="AH2" s="5" t="str">
        <f t="shared" ref="AH2" si="21">DEC2HEX(AH1*32,3)</f>
        <v>3E0</v>
      </c>
      <c r="AI2" s="4" t="str">
        <f t="shared" ref="AI2" si="22">DEC2HEX(AI1*32,3)</f>
        <v>400</v>
      </c>
      <c r="AJ2" s="5" t="str">
        <f t="shared" ref="AJ2" si="23">DEC2HEX(AJ1*32,3)</f>
        <v>420</v>
      </c>
      <c r="AK2" s="5" t="str">
        <f t="shared" ref="AK2" si="24">DEC2HEX(AK1*32,3)</f>
        <v>440</v>
      </c>
      <c r="AL2" s="5" t="str">
        <f t="shared" ref="AL2" si="25">DEC2HEX(AL1*32,3)</f>
        <v>460</v>
      </c>
      <c r="AM2" s="5" t="str">
        <f t="shared" ref="AM2" si="26">DEC2HEX(AM1*32,3)</f>
        <v>480</v>
      </c>
      <c r="AN2" s="5" t="str">
        <f t="shared" ref="AN2" si="27">DEC2HEX(AN1*32,3)</f>
        <v>4A0</v>
      </c>
      <c r="AO2" s="5" t="str">
        <f t="shared" ref="AO2" si="28">DEC2HEX(AO1*32,3)</f>
        <v>4C0</v>
      </c>
      <c r="AP2" s="5" t="str">
        <f t="shared" ref="AP2" si="29">DEC2HEX(AP1*32,3)</f>
        <v>4E0</v>
      </c>
      <c r="AQ2" s="5" t="str">
        <f t="shared" ref="AQ2" si="30">DEC2HEX(AQ1*32,3)</f>
        <v>500</v>
      </c>
      <c r="AR2" s="5" t="str">
        <f t="shared" ref="AR2" si="31">DEC2HEX(AR1*32,3)</f>
        <v>520</v>
      </c>
      <c r="AS2" s="5" t="str">
        <f t="shared" ref="AS2" si="32">DEC2HEX(AS1*32,3)</f>
        <v>540</v>
      </c>
      <c r="AT2" s="5" t="str">
        <f t="shared" ref="AT2" si="33">DEC2HEX(AT1*32,3)</f>
        <v>560</v>
      </c>
      <c r="AU2" s="5" t="str">
        <f t="shared" ref="AU2" si="34">DEC2HEX(AU1*32,3)</f>
        <v>580</v>
      </c>
      <c r="AV2" s="5" t="str">
        <f t="shared" ref="AV2" si="35">DEC2HEX(AV1*32,3)</f>
        <v>5A0</v>
      </c>
      <c r="AW2" s="5" t="str">
        <f t="shared" ref="AW2" si="36">DEC2HEX(AW1*32,3)</f>
        <v>5C0</v>
      </c>
      <c r="AX2" s="5" t="str">
        <f t="shared" ref="AX2" si="37">DEC2HEX(AX1*32,3)</f>
        <v>5E0</v>
      </c>
      <c r="AY2" s="4" t="str">
        <f t="shared" ref="AY2" si="38">DEC2HEX(AY1*32,3)</f>
        <v>600</v>
      </c>
      <c r="AZ2" s="5" t="str">
        <f t="shared" ref="AZ2" si="39">DEC2HEX(AZ1*32,3)</f>
        <v>620</v>
      </c>
      <c r="BA2" s="5" t="str">
        <f t="shared" ref="BA2" si="40">DEC2HEX(BA1*32,3)</f>
        <v>640</v>
      </c>
      <c r="BB2" s="5" t="str">
        <f t="shared" ref="BB2" si="41">DEC2HEX(BB1*32,3)</f>
        <v>660</v>
      </c>
      <c r="BC2" s="5" t="str">
        <f t="shared" ref="BC2" si="42">DEC2HEX(BC1*32,3)</f>
        <v>680</v>
      </c>
      <c r="BD2" s="5" t="str">
        <f t="shared" ref="BD2" si="43">DEC2HEX(BD1*32,3)</f>
        <v>6A0</v>
      </c>
      <c r="BE2" s="5" t="str">
        <f t="shared" ref="BE2" si="44">DEC2HEX(BE1*32,3)</f>
        <v>6C0</v>
      </c>
      <c r="BF2" s="5" t="str">
        <f t="shared" ref="BF2" si="45">DEC2HEX(BF1*32,3)</f>
        <v>6E0</v>
      </c>
      <c r="BG2" s="5" t="str">
        <f t="shared" ref="BG2" si="46">DEC2HEX(BG1*32,3)</f>
        <v>700</v>
      </c>
      <c r="BH2" s="5" t="str">
        <f t="shared" ref="BH2" si="47">DEC2HEX(BH1*32,3)</f>
        <v>720</v>
      </c>
      <c r="BI2" s="5" t="str">
        <f t="shared" ref="BI2" si="48">DEC2HEX(BI1*32,3)</f>
        <v>740</v>
      </c>
      <c r="BJ2" s="5" t="str">
        <f t="shared" ref="BJ2" si="49">DEC2HEX(BJ1*32,3)</f>
        <v>760</v>
      </c>
      <c r="BK2" s="5" t="str">
        <f t="shared" ref="BK2" si="50">DEC2HEX(BK1*32,3)</f>
        <v>780</v>
      </c>
      <c r="BL2" s="5" t="str">
        <f t="shared" ref="BL2" si="51">DEC2HEX(BL1*32,3)</f>
        <v>7A0</v>
      </c>
      <c r="BM2" s="5" t="str">
        <f t="shared" ref="BM2" si="52">DEC2HEX(BM1*32,3)</f>
        <v>7C0</v>
      </c>
      <c r="BN2" s="5" t="str">
        <f t="shared" ref="BN2" si="53">DEC2HEX(BN1*32,3)</f>
        <v>7E0</v>
      </c>
      <c r="BO2" s="2"/>
      <c r="BR2" s="3">
        <v>2126</v>
      </c>
      <c r="BS2">
        <f>HEX2DEC(BR2)</f>
        <v>8486</v>
      </c>
    </row>
    <row r="3" spans="1:71" ht="26.5" x14ac:dyDescent="0.55000000000000004">
      <c r="A3">
        <v>0</v>
      </c>
      <c r="B3" s="2" t="str">
        <f>DEC2HEX(A3,5)</f>
        <v>00000</v>
      </c>
      <c r="C3" s="13" t="str">
        <f>CHAR($BQ3+C1)</f>
        <v>　</v>
      </c>
      <c r="D3" s="13" t="str">
        <f t="shared" ref="D3:BN3" si="54">CHAR($BQ3+D1)</f>
        <v>、</v>
      </c>
      <c r="E3" s="13" t="str">
        <f t="shared" si="54"/>
        <v>。</v>
      </c>
      <c r="F3" s="13" t="str">
        <f t="shared" si="54"/>
        <v>，</v>
      </c>
      <c r="G3" s="13" t="str">
        <f t="shared" si="54"/>
        <v>．</v>
      </c>
      <c r="H3" s="13" t="str">
        <f t="shared" si="54"/>
        <v>・</v>
      </c>
      <c r="I3" s="13" t="str">
        <f t="shared" si="54"/>
        <v>：</v>
      </c>
      <c r="J3" s="13" t="str">
        <f t="shared" si="54"/>
        <v>；</v>
      </c>
      <c r="K3" s="13" t="str">
        <f t="shared" si="54"/>
        <v>？</v>
      </c>
      <c r="L3" s="13" t="str">
        <f t="shared" si="54"/>
        <v>！</v>
      </c>
      <c r="M3" s="13" t="str">
        <f t="shared" si="54"/>
        <v>゛</v>
      </c>
      <c r="N3" s="13" t="str">
        <f t="shared" si="54"/>
        <v>゜</v>
      </c>
      <c r="O3" s="13" t="str">
        <f t="shared" si="54"/>
        <v>´</v>
      </c>
      <c r="P3" s="13" t="str">
        <f t="shared" si="54"/>
        <v>｀</v>
      </c>
      <c r="Q3" s="13" t="str">
        <f t="shared" si="54"/>
        <v>¨</v>
      </c>
      <c r="R3" s="13" t="str">
        <f t="shared" si="54"/>
        <v>＾</v>
      </c>
      <c r="S3" s="13" t="str">
        <f t="shared" si="54"/>
        <v>￣</v>
      </c>
      <c r="T3" s="13" t="str">
        <f t="shared" si="54"/>
        <v>＿</v>
      </c>
      <c r="U3" s="13" t="str">
        <f t="shared" si="54"/>
        <v>ヽ</v>
      </c>
      <c r="V3" s="13" t="str">
        <f t="shared" si="54"/>
        <v>ヾ</v>
      </c>
      <c r="W3" s="13" t="str">
        <f t="shared" si="54"/>
        <v>ゝ</v>
      </c>
      <c r="X3" s="13" t="str">
        <f t="shared" si="54"/>
        <v>ゞ</v>
      </c>
      <c r="Y3" s="13" t="str">
        <f t="shared" si="54"/>
        <v>〃</v>
      </c>
      <c r="Z3" s="13" t="str">
        <f t="shared" si="54"/>
        <v>仝</v>
      </c>
      <c r="AA3" s="13" t="str">
        <f t="shared" si="54"/>
        <v>々</v>
      </c>
      <c r="AB3" s="13" t="str">
        <f t="shared" si="54"/>
        <v>〆</v>
      </c>
      <c r="AC3" s="13" t="str">
        <f t="shared" si="54"/>
        <v>〇</v>
      </c>
      <c r="AD3" s="13" t="str">
        <f t="shared" si="54"/>
        <v>ー</v>
      </c>
      <c r="AE3" s="13" t="str">
        <f t="shared" si="54"/>
        <v>―</v>
      </c>
      <c r="AF3" s="13" t="str">
        <f t="shared" si="54"/>
        <v>‐</v>
      </c>
      <c r="AG3" s="13" t="str">
        <f t="shared" si="54"/>
        <v>／</v>
      </c>
      <c r="AH3" s="13" t="str">
        <f t="shared" si="54"/>
        <v>＼</v>
      </c>
      <c r="AI3" s="13" t="str">
        <f t="shared" si="54"/>
        <v>～</v>
      </c>
      <c r="AJ3" s="13" t="str">
        <f t="shared" si="54"/>
        <v>∥</v>
      </c>
      <c r="AK3" s="13" t="str">
        <f t="shared" si="54"/>
        <v>｜</v>
      </c>
      <c r="AL3" s="13" t="str">
        <f t="shared" si="54"/>
        <v>…</v>
      </c>
      <c r="AM3" s="13" t="str">
        <f>CHAR($BQ3+AM1)</f>
        <v>‥</v>
      </c>
      <c r="AN3" s="13" t="str">
        <f t="shared" si="54"/>
        <v>‘</v>
      </c>
      <c r="AO3" s="13" t="str">
        <f t="shared" si="54"/>
        <v>’</v>
      </c>
      <c r="AP3" s="13" t="str">
        <f t="shared" si="54"/>
        <v>“</v>
      </c>
      <c r="AQ3" s="13" t="str">
        <f t="shared" si="54"/>
        <v>”</v>
      </c>
      <c r="AR3" s="13" t="str">
        <f t="shared" si="54"/>
        <v>（</v>
      </c>
      <c r="AS3" s="13" t="str">
        <f t="shared" si="54"/>
        <v>）</v>
      </c>
      <c r="AT3" s="13" t="str">
        <f t="shared" si="54"/>
        <v>〔</v>
      </c>
      <c r="AU3" s="13" t="str">
        <f t="shared" si="54"/>
        <v>〕</v>
      </c>
      <c r="AV3" s="13" t="str">
        <f t="shared" si="54"/>
        <v>［</v>
      </c>
      <c r="AW3" s="13" t="str">
        <f t="shared" si="54"/>
        <v>］</v>
      </c>
      <c r="AX3" s="13" t="str">
        <f t="shared" si="54"/>
        <v>｛</v>
      </c>
      <c r="AY3" s="13" t="str">
        <f t="shared" si="54"/>
        <v>｝</v>
      </c>
      <c r="AZ3" s="13" t="str">
        <f t="shared" si="54"/>
        <v>〈</v>
      </c>
      <c r="BA3" s="13" t="str">
        <f t="shared" si="54"/>
        <v>〉</v>
      </c>
      <c r="BB3" s="13" t="str">
        <f t="shared" si="54"/>
        <v>《</v>
      </c>
      <c r="BC3" s="13" t="str">
        <f t="shared" si="54"/>
        <v>》</v>
      </c>
      <c r="BD3" s="13" t="str">
        <f t="shared" si="54"/>
        <v>「</v>
      </c>
      <c r="BE3" s="13" t="str">
        <f t="shared" si="54"/>
        <v>」</v>
      </c>
      <c r="BF3" s="13" t="str">
        <f t="shared" si="54"/>
        <v>『</v>
      </c>
      <c r="BG3" s="13" t="str">
        <f t="shared" si="54"/>
        <v>』</v>
      </c>
      <c r="BH3" s="13" t="str">
        <f t="shared" si="54"/>
        <v>【</v>
      </c>
      <c r="BI3" s="13" t="str">
        <f t="shared" si="54"/>
        <v>】</v>
      </c>
      <c r="BJ3" s="13" t="str">
        <f t="shared" si="54"/>
        <v>＋</v>
      </c>
      <c r="BK3" s="13" t="str">
        <f t="shared" si="54"/>
        <v>－</v>
      </c>
      <c r="BL3" s="13" t="str">
        <f t="shared" si="54"/>
        <v>±</v>
      </c>
      <c r="BM3" s="13" t="str">
        <f t="shared" si="54"/>
        <v>×</v>
      </c>
      <c r="BN3" s="13" t="str">
        <f t="shared" si="54"/>
        <v>÷</v>
      </c>
      <c r="BO3" t="s">
        <v>18</v>
      </c>
      <c r="BP3" s="3" t="s">
        <v>17</v>
      </c>
      <c r="BQ3">
        <f>HEX2DEC(BP3)</f>
        <v>8481</v>
      </c>
    </row>
    <row r="4" spans="1:71" x14ac:dyDescent="0.55000000000000004">
      <c r="C4" s="8" t="str">
        <f>DEC2HEX(CODE(C3),4)</f>
        <v>2121</v>
      </c>
      <c r="D4" s="9" t="str">
        <f t="shared" ref="D4:BN6" si="55">DEC2HEX(CODE(D3),4)</f>
        <v>2122</v>
      </c>
      <c r="E4" s="9" t="str">
        <f t="shared" si="55"/>
        <v>2123</v>
      </c>
      <c r="F4" s="9" t="str">
        <f t="shared" si="55"/>
        <v>2124</v>
      </c>
      <c r="G4" s="9" t="str">
        <f t="shared" si="55"/>
        <v>2125</v>
      </c>
      <c r="H4" s="9" t="str">
        <f t="shared" si="55"/>
        <v>2126</v>
      </c>
      <c r="I4" s="9" t="str">
        <f t="shared" si="55"/>
        <v>2127</v>
      </c>
      <c r="J4" s="9" t="str">
        <f t="shared" si="55"/>
        <v>2128</v>
      </c>
      <c r="K4" s="9" t="str">
        <f t="shared" si="55"/>
        <v>2129</v>
      </c>
      <c r="L4" s="9" t="str">
        <f t="shared" si="55"/>
        <v>212A</v>
      </c>
      <c r="M4" s="9" t="str">
        <f t="shared" si="55"/>
        <v>212B</v>
      </c>
      <c r="N4" s="9" t="str">
        <f t="shared" si="55"/>
        <v>212C</v>
      </c>
      <c r="O4" s="9" t="str">
        <f t="shared" si="55"/>
        <v>212D</v>
      </c>
      <c r="P4" s="9" t="str">
        <f t="shared" si="55"/>
        <v>212E</v>
      </c>
      <c r="Q4" s="9" t="str">
        <f t="shared" si="55"/>
        <v>212F</v>
      </c>
      <c r="R4" s="9" t="str">
        <f t="shared" si="55"/>
        <v>2130</v>
      </c>
      <c r="S4" s="8" t="str">
        <f t="shared" si="55"/>
        <v>2131</v>
      </c>
      <c r="T4" s="9" t="str">
        <f t="shared" si="55"/>
        <v>2132</v>
      </c>
      <c r="U4" s="9" t="str">
        <f t="shared" si="55"/>
        <v>2133</v>
      </c>
      <c r="V4" s="9" t="str">
        <f t="shared" si="55"/>
        <v>2134</v>
      </c>
      <c r="W4" s="9" t="str">
        <f t="shared" si="55"/>
        <v>2135</v>
      </c>
      <c r="X4" s="9" t="str">
        <f t="shared" si="55"/>
        <v>2136</v>
      </c>
      <c r="Y4" s="9" t="str">
        <f t="shared" si="55"/>
        <v>2137</v>
      </c>
      <c r="Z4" s="9" t="str">
        <f t="shared" si="55"/>
        <v>2138</v>
      </c>
      <c r="AA4" s="9" t="str">
        <f t="shared" si="55"/>
        <v>2139</v>
      </c>
      <c r="AB4" s="9" t="str">
        <f t="shared" si="55"/>
        <v>213A</v>
      </c>
      <c r="AC4" s="9" t="str">
        <f t="shared" si="55"/>
        <v>213B</v>
      </c>
      <c r="AD4" s="9" t="str">
        <f t="shared" si="55"/>
        <v>213C</v>
      </c>
      <c r="AE4" s="9" t="str">
        <f t="shared" si="55"/>
        <v>213D</v>
      </c>
      <c r="AF4" s="9" t="str">
        <f t="shared" si="55"/>
        <v>213E</v>
      </c>
      <c r="AG4" s="9" t="str">
        <f t="shared" si="55"/>
        <v>213F</v>
      </c>
      <c r="AH4" s="9" t="str">
        <f t="shared" si="55"/>
        <v>2140</v>
      </c>
      <c r="AI4" s="8" t="str">
        <f t="shared" si="55"/>
        <v>2141</v>
      </c>
      <c r="AJ4" s="9" t="str">
        <f t="shared" si="55"/>
        <v>2142</v>
      </c>
      <c r="AK4" s="9" t="str">
        <f t="shared" si="55"/>
        <v>2143</v>
      </c>
      <c r="AL4" s="9" t="str">
        <f t="shared" si="55"/>
        <v>2144</v>
      </c>
      <c r="AM4" s="9" t="str">
        <f t="shared" si="55"/>
        <v>2145</v>
      </c>
      <c r="AN4" s="9" t="str">
        <f t="shared" si="55"/>
        <v>2146</v>
      </c>
      <c r="AO4" s="9" t="str">
        <f t="shared" si="55"/>
        <v>2147</v>
      </c>
      <c r="AP4" s="9" t="str">
        <f t="shared" si="55"/>
        <v>2148</v>
      </c>
      <c r="AQ4" s="9" t="str">
        <f t="shared" si="55"/>
        <v>2149</v>
      </c>
      <c r="AR4" s="9" t="str">
        <f t="shared" si="55"/>
        <v>214A</v>
      </c>
      <c r="AS4" s="9" t="str">
        <f t="shared" si="55"/>
        <v>214B</v>
      </c>
      <c r="AT4" s="9" t="str">
        <f t="shared" si="55"/>
        <v>214C</v>
      </c>
      <c r="AU4" s="9" t="str">
        <f t="shared" si="55"/>
        <v>214D</v>
      </c>
      <c r="AV4" s="9" t="str">
        <f t="shared" si="55"/>
        <v>214E</v>
      </c>
      <c r="AW4" s="9" t="str">
        <f t="shared" si="55"/>
        <v>214F</v>
      </c>
      <c r="AX4" s="9" t="str">
        <f t="shared" si="55"/>
        <v>2150</v>
      </c>
      <c r="AY4" s="8" t="str">
        <f t="shared" si="55"/>
        <v>2151</v>
      </c>
      <c r="AZ4" s="9" t="str">
        <f t="shared" si="55"/>
        <v>2152</v>
      </c>
      <c r="BA4" s="9" t="str">
        <f t="shared" si="55"/>
        <v>2153</v>
      </c>
      <c r="BB4" s="9" t="str">
        <f t="shared" si="55"/>
        <v>2154</v>
      </c>
      <c r="BC4" s="9" t="str">
        <f t="shared" si="55"/>
        <v>2155</v>
      </c>
      <c r="BD4" s="9" t="str">
        <f t="shared" si="55"/>
        <v>2156</v>
      </c>
      <c r="BE4" s="9" t="str">
        <f t="shared" si="55"/>
        <v>2157</v>
      </c>
      <c r="BF4" s="9" t="str">
        <f t="shared" si="55"/>
        <v>2158</v>
      </c>
      <c r="BG4" s="9" t="str">
        <f t="shared" si="55"/>
        <v>2159</v>
      </c>
      <c r="BH4" s="9" t="str">
        <f t="shared" si="55"/>
        <v>215A</v>
      </c>
      <c r="BI4" s="9" t="str">
        <f t="shared" si="55"/>
        <v>215B</v>
      </c>
      <c r="BJ4" s="9" t="str">
        <f t="shared" si="55"/>
        <v>215C</v>
      </c>
      <c r="BK4" s="9" t="str">
        <f t="shared" si="55"/>
        <v>215D</v>
      </c>
      <c r="BL4" s="9" t="str">
        <f t="shared" si="55"/>
        <v>215E</v>
      </c>
      <c r="BM4" s="9" t="str">
        <f t="shared" si="55"/>
        <v>215F</v>
      </c>
      <c r="BN4" s="9" t="str">
        <f t="shared" si="55"/>
        <v>2160</v>
      </c>
    </row>
    <row r="5" spans="1:71" ht="26.5" x14ac:dyDescent="0.55000000000000004">
      <c r="A5">
        <f>A3+64*32</f>
        <v>2048</v>
      </c>
      <c r="B5" s="2" t="str">
        <f>DEC2HEX(A5,5)</f>
        <v>00800</v>
      </c>
      <c r="C5" s="14" t="str">
        <f>CHAR(8545+C1)</f>
        <v>＝</v>
      </c>
      <c r="D5" s="14" t="str">
        <f>CHAR(8545+D1)</f>
        <v>≠</v>
      </c>
      <c r="E5" s="14" t="str">
        <f t="shared" ref="E5:AF5" si="56">CHAR(8545+E1)</f>
        <v>＜</v>
      </c>
      <c r="F5" s="14" t="str">
        <f t="shared" si="56"/>
        <v>＞</v>
      </c>
      <c r="G5" s="14" t="str">
        <f t="shared" si="56"/>
        <v>≦</v>
      </c>
      <c r="H5" s="14" t="str">
        <f t="shared" si="56"/>
        <v>≧</v>
      </c>
      <c r="I5" s="14" t="str">
        <f t="shared" si="56"/>
        <v>∞</v>
      </c>
      <c r="J5" s="14" t="str">
        <f t="shared" si="56"/>
        <v>∴</v>
      </c>
      <c r="K5" s="14" t="str">
        <f t="shared" si="56"/>
        <v>♂</v>
      </c>
      <c r="L5" s="14" t="str">
        <f t="shared" si="56"/>
        <v>♀</v>
      </c>
      <c r="M5" s="14" t="str">
        <f t="shared" si="56"/>
        <v>°</v>
      </c>
      <c r="N5" s="14" t="str">
        <f t="shared" si="56"/>
        <v>′</v>
      </c>
      <c r="O5" s="14" t="str">
        <f t="shared" si="56"/>
        <v>″</v>
      </c>
      <c r="P5" s="14" t="str">
        <f t="shared" si="56"/>
        <v>℃</v>
      </c>
      <c r="Q5" s="14" t="str">
        <f t="shared" si="56"/>
        <v>￥</v>
      </c>
      <c r="R5" s="14" t="str">
        <f t="shared" si="56"/>
        <v>＄</v>
      </c>
      <c r="S5" s="14" t="str">
        <f t="shared" si="56"/>
        <v>￠</v>
      </c>
      <c r="T5" s="14" t="str">
        <f t="shared" si="56"/>
        <v>￡</v>
      </c>
      <c r="U5" s="14" t="str">
        <f t="shared" si="56"/>
        <v>％</v>
      </c>
      <c r="V5" s="14" t="str">
        <f t="shared" si="56"/>
        <v>＃</v>
      </c>
      <c r="W5" s="14" t="str">
        <f t="shared" si="56"/>
        <v>＆</v>
      </c>
      <c r="X5" s="14" t="str">
        <f t="shared" si="56"/>
        <v>＊</v>
      </c>
      <c r="Y5" s="14" t="str">
        <f t="shared" si="56"/>
        <v>＠</v>
      </c>
      <c r="Z5" s="14" t="str">
        <f t="shared" si="56"/>
        <v>§</v>
      </c>
      <c r="AA5" s="14" t="str">
        <f t="shared" si="56"/>
        <v>☆</v>
      </c>
      <c r="AB5" s="14" t="str">
        <f t="shared" si="56"/>
        <v>★</v>
      </c>
      <c r="AC5" s="14" t="str">
        <f t="shared" si="56"/>
        <v>○</v>
      </c>
      <c r="AD5" s="14" t="str">
        <f t="shared" si="56"/>
        <v>●</v>
      </c>
      <c r="AE5" s="14" t="str">
        <f t="shared" si="56"/>
        <v>◎</v>
      </c>
      <c r="AF5" s="14" t="str">
        <f t="shared" si="56"/>
        <v>◇</v>
      </c>
      <c r="AG5" s="14" t="str">
        <f>CHAR(8737+AG1-30)</f>
        <v>◆</v>
      </c>
      <c r="AH5" s="14" t="str">
        <f t="shared" ref="AH5:BE5" si="57">CHAR(8737+AH1-30)</f>
        <v>□</v>
      </c>
      <c r="AI5" s="14" t="str">
        <f t="shared" si="57"/>
        <v>■</v>
      </c>
      <c r="AJ5" s="14" t="str">
        <f t="shared" si="57"/>
        <v>△</v>
      </c>
      <c r="AK5" s="14" t="str">
        <f t="shared" si="57"/>
        <v>▲</v>
      </c>
      <c r="AL5" s="14" t="str">
        <f t="shared" si="57"/>
        <v>▽</v>
      </c>
      <c r="AM5" s="14" t="str">
        <f t="shared" si="57"/>
        <v>▼</v>
      </c>
      <c r="AN5" s="14" t="str">
        <f t="shared" si="57"/>
        <v>※</v>
      </c>
      <c r="AO5" s="14" t="str">
        <f t="shared" si="57"/>
        <v>〒</v>
      </c>
      <c r="AP5" s="14" t="str">
        <f t="shared" si="57"/>
        <v>→</v>
      </c>
      <c r="AQ5" s="14" t="str">
        <f t="shared" si="57"/>
        <v>←</v>
      </c>
      <c r="AR5" s="14" t="str">
        <f t="shared" si="57"/>
        <v>↑</v>
      </c>
      <c r="AS5" s="14" t="str">
        <f t="shared" si="57"/>
        <v>↓</v>
      </c>
      <c r="AT5" s="14" t="str">
        <f t="shared" si="57"/>
        <v>〓</v>
      </c>
      <c r="AU5" s="18" t="str">
        <f t="shared" si="57"/>
        <v>・</v>
      </c>
      <c r="AV5" s="18" t="str">
        <f t="shared" si="57"/>
        <v>・</v>
      </c>
      <c r="AW5" s="18" t="str">
        <f t="shared" si="57"/>
        <v>・</v>
      </c>
      <c r="AX5" s="18" t="str">
        <f t="shared" si="57"/>
        <v>・</v>
      </c>
      <c r="AY5" s="18" t="str">
        <f t="shared" si="57"/>
        <v>・</v>
      </c>
      <c r="AZ5" s="18" t="str">
        <f t="shared" si="57"/>
        <v>・</v>
      </c>
      <c r="BA5" s="18" t="str">
        <f t="shared" si="57"/>
        <v>・</v>
      </c>
      <c r="BB5" s="18" t="str">
        <f t="shared" si="57"/>
        <v>・</v>
      </c>
      <c r="BC5" s="18" t="str">
        <f t="shared" si="57"/>
        <v>・</v>
      </c>
      <c r="BD5" s="18" t="str">
        <f t="shared" si="57"/>
        <v>・</v>
      </c>
      <c r="BE5" s="18" t="str">
        <f t="shared" si="57"/>
        <v>・</v>
      </c>
      <c r="BF5" s="14" t="s">
        <v>354</v>
      </c>
      <c r="BG5" s="14" t="s">
        <v>353</v>
      </c>
      <c r="BH5" s="14" t="s">
        <v>347</v>
      </c>
      <c r="BI5" s="14" t="s">
        <v>348</v>
      </c>
      <c r="BJ5" s="14" t="s">
        <v>349</v>
      </c>
      <c r="BK5" s="14" t="s">
        <v>350</v>
      </c>
      <c r="BL5" s="14" t="s">
        <v>351</v>
      </c>
      <c r="BM5" s="14" t="s">
        <v>352</v>
      </c>
      <c r="BN5" s="18" t="str">
        <f t="shared" ref="BN5" si="58">CHAR(8737+BN1-30)</f>
        <v>・</v>
      </c>
      <c r="BP5" s="3" t="s">
        <v>129</v>
      </c>
      <c r="BQ5">
        <f>HEX2DEC(BP5)</f>
        <v>8545</v>
      </c>
      <c r="BR5" s="3">
        <v>2221</v>
      </c>
      <c r="BS5">
        <f>HEX2DEC(BR5)</f>
        <v>8737</v>
      </c>
    </row>
    <row r="6" spans="1:71" x14ac:dyDescent="0.55000000000000004">
      <c r="C6" s="15" t="str">
        <f>DEC2HEX(CODE(C5),4)</f>
        <v>2161</v>
      </c>
      <c r="D6" s="16" t="str">
        <f>DEC2HEX(CODE(D5),4)</f>
        <v>2162</v>
      </c>
      <c r="E6" s="16" t="str">
        <f t="shared" ref="E6:AG6" si="59">DEC2HEX(CODE(E5),4)</f>
        <v>2163</v>
      </c>
      <c r="F6" s="16" t="str">
        <f t="shared" si="59"/>
        <v>2164</v>
      </c>
      <c r="G6" s="16" t="str">
        <f t="shared" si="59"/>
        <v>2165</v>
      </c>
      <c r="H6" s="16" t="str">
        <f t="shared" si="59"/>
        <v>2166</v>
      </c>
      <c r="I6" s="16" t="str">
        <f t="shared" si="59"/>
        <v>2167</v>
      </c>
      <c r="J6" s="16" t="str">
        <f t="shared" si="59"/>
        <v>2168</v>
      </c>
      <c r="K6" s="16" t="str">
        <f t="shared" si="59"/>
        <v>2169</v>
      </c>
      <c r="L6" s="16" t="str">
        <f t="shared" si="59"/>
        <v>216A</v>
      </c>
      <c r="M6" s="16" t="str">
        <f t="shared" si="59"/>
        <v>216B</v>
      </c>
      <c r="N6" s="16" t="str">
        <f t="shared" si="59"/>
        <v>216C</v>
      </c>
      <c r="O6" s="16" t="str">
        <f t="shared" si="59"/>
        <v>216D</v>
      </c>
      <c r="P6" s="16" t="str">
        <f t="shared" si="59"/>
        <v>216E</v>
      </c>
      <c r="Q6" s="16" t="str">
        <f t="shared" si="59"/>
        <v>216F</v>
      </c>
      <c r="R6" s="16" t="str">
        <f t="shared" si="59"/>
        <v>2170</v>
      </c>
      <c r="S6" s="15" t="str">
        <f t="shared" si="59"/>
        <v>2171</v>
      </c>
      <c r="T6" s="16" t="str">
        <f t="shared" si="59"/>
        <v>2172</v>
      </c>
      <c r="U6" s="16" t="str">
        <f t="shared" si="59"/>
        <v>2173</v>
      </c>
      <c r="V6" s="16" t="str">
        <f t="shared" si="59"/>
        <v>2174</v>
      </c>
      <c r="W6" s="16" t="str">
        <f t="shared" si="59"/>
        <v>2175</v>
      </c>
      <c r="X6" s="16" t="str">
        <f t="shared" si="59"/>
        <v>2176</v>
      </c>
      <c r="Y6" s="16" t="str">
        <f t="shared" si="59"/>
        <v>2177</v>
      </c>
      <c r="Z6" s="16" t="str">
        <f t="shared" si="59"/>
        <v>2178</v>
      </c>
      <c r="AA6" s="16" t="str">
        <f t="shared" si="59"/>
        <v>2179</v>
      </c>
      <c r="AB6" s="16" t="str">
        <f t="shared" si="59"/>
        <v>217A</v>
      </c>
      <c r="AC6" s="16" t="str">
        <f t="shared" si="59"/>
        <v>217B</v>
      </c>
      <c r="AD6" s="16" t="str">
        <f t="shared" si="59"/>
        <v>217C</v>
      </c>
      <c r="AE6" s="16" t="str">
        <f t="shared" si="59"/>
        <v>217D</v>
      </c>
      <c r="AF6" s="16" t="str">
        <f t="shared" si="59"/>
        <v>217E</v>
      </c>
      <c r="AG6" s="16" t="str">
        <f t="shared" si="59"/>
        <v>2221</v>
      </c>
      <c r="AH6" s="16" t="str">
        <f t="shared" ref="AH6" si="60">DEC2HEX(CODE(AH5),4)</f>
        <v>2222</v>
      </c>
      <c r="AI6" s="15" t="str">
        <f t="shared" ref="AI6" si="61">DEC2HEX(CODE(AI5),4)</f>
        <v>2223</v>
      </c>
      <c r="AJ6" s="16" t="str">
        <f t="shared" ref="AJ6" si="62">DEC2HEX(CODE(AJ5),4)</f>
        <v>2224</v>
      </c>
      <c r="AK6" s="16" t="str">
        <f t="shared" ref="AK6" si="63">DEC2HEX(CODE(AK5),4)</f>
        <v>2225</v>
      </c>
      <c r="AL6" s="16" t="str">
        <f t="shared" ref="AL6" si="64">DEC2HEX(CODE(AL5),4)</f>
        <v>2226</v>
      </c>
      <c r="AM6" s="16" t="str">
        <f t="shared" ref="AM6" si="65">DEC2HEX(CODE(AM5),4)</f>
        <v>2227</v>
      </c>
      <c r="AN6" s="16" t="str">
        <f t="shared" ref="AN6" si="66">DEC2HEX(CODE(AN5),4)</f>
        <v>2228</v>
      </c>
      <c r="AO6" s="16" t="str">
        <f t="shared" ref="AO6" si="67">DEC2HEX(CODE(AO5),4)</f>
        <v>2229</v>
      </c>
      <c r="AP6" s="16" t="str">
        <f t="shared" ref="AP6" si="68">DEC2HEX(CODE(AP5),4)</f>
        <v>222A</v>
      </c>
      <c r="AQ6" s="16" t="str">
        <f t="shared" ref="AQ6" si="69">DEC2HEX(CODE(AQ5),4)</f>
        <v>222B</v>
      </c>
      <c r="AR6" s="16" t="str">
        <f t="shared" ref="AR6" si="70">DEC2HEX(CODE(AR5),4)</f>
        <v>222C</v>
      </c>
      <c r="AS6" s="16" t="str">
        <f t="shared" ref="AS6" si="71">DEC2HEX(CODE(AS5),4)</f>
        <v>222D</v>
      </c>
      <c r="AT6" s="16" t="str">
        <f t="shared" ref="AT6" si="72">DEC2HEX(CODE(AT5),4)</f>
        <v>222E</v>
      </c>
      <c r="AU6" s="16"/>
      <c r="AV6" s="16"/>
      <c r="AW6" s="16"/>
      <c r="AX6" s="16"/>
      <c r="AY6" s="15"/>
      <c r="AZ6" s="16"/>
      <c r="BA6" s="16"/>
      <c r="BB6" s="16"/>
      <c r="BC6" s="16"/>
      <c r="BD6" s="16"/>
      <c r="BE6" s="16"/>
      <c r="BF6" s="9" t="str">
        <f t="shared" si="55"/>
        <v>223A</v>
      </c>
      <c r="BG6" s="9" t="str">
        <f t="shared" si="55"/>
        <v>223B</v>
      </c>
      <c r="BH6" s="9" t="str">
        <f t="shared" si="55"/>
        <v>223C</v>
      </c>
      <c r="BI6" s="9" t="str">
        <f t="shared" si="55"/>
        <v>223D</v>
      </c>
      <c r="BJ6" s="9" t="str">
        <f t="shared" si="55"/>
        <v>223E</v>
      </c>
      <c r="BK6" s="9" t="str">
        <f t="shared" si="55"/>
        <v>223F</v>
      </c>
      <c r="BL6" s="9" t="str">
        <f t="shared" si="55"/>
        <v>2240</v>
      </c>
      <c r="BM6" s="9" t="str">
        <f t="shared" si="55"/>
        <v>2241</v>
      </c>
      <c r="BN6" s="16"/>
    </row>
    <row r="7" spans="1:71" ht="26.5" x14ac:dyDescent="0.55000000000000004">
      <c r="A7">
        <f>A5+64*32</f>
        <v>4096</v>
      </c>
      <c r="B7" s="2" t="str">
        <f>DEC2HEX(A7,5)</f>
        <v>01000</v>
      </c>
      <c r="C7" s="18" t="str">
        <f t="shared" ref="C7:M9" si="73">CHAR(8486)</f>
        <v>・</v>
      </c>
      <c r="D7" s="18" t="str">
        <f t="shared" si="73"/>
        <v>・</v>
      </c>
      <c r="E7" s="18" t="str">
        <f t="shared" si="73"/>
        <v>・</v>
      </c>
      <c r="F7" s="18" t="str">
        <f t="shared" si="73"/>
        <v>・</v>
      </c>
      <c r="G7" s="18" t="str">
        <f t="shared" si="73"/>
        <v>・</v>
      </c>
      <c r="H7" s="18" t="str">
        <f t="shared" si="73"/>
        <v>・</v>
      </c>
      <c r="I7" s="18" t="str">
        <f t="shared" si="73"/>
        <v>・</v>
      </c>
      <c r="J7" s="14" t="str">
        <f>CHAR(8778+J1-7)</f>
        <v>∧</v>
      </c>
      <c r="K7" s="14" t="str">
        <f t="shared" ref="K7:AH7" si="74">CHAR(8778+K1-7)</f>
        <v>∨</v>
      </c>
      <c r="L7" s="14" t="str">
        <f t="shared" si="74"/>
        <v>￢</v>
      </c>
      <c r="M7" s="14" t="str">
        <f t="shared" si="74"/>
        <v>⇒</v>
      </c>
      <c r="N7" s="14" t="str">
        <f t="shared" si="74"/>
        <v>⇔</v>
      </c>
      <c r="O7" s="14" t="str">
        <f t="shared" si="74"/>
        <v>∀</v>
      </c>
      <c r="P7" s="14" t="str">
        <f t="shared" si="74"/>
        <v>∃</v>
      </c>
      <c r="Q7" s="18" t="str">
        <f t="shared" si="74"/>
        <v>・</v>
      </c>
      <c r="R7" s="18" t="str">
        <f t="shared" si="74"/>
        <v>・</v>
      </c>
      <c r="S7" s="18" t="str">
        <f t="shared" si="74"/>
        <v>・</v>
      </c>
      <c r="T7" s="18" t="str">
        <f t="shared" si="74"/>
        <v>・</v>
      </c>
      <c r="U7" s="18" t="str">
        <f t="shared" si="74"/>
        <v>・</v>
      </c>
      <c r="V7" s="18" t="str">
        <f t="shared" si="74"/>
        <v>・</v>
      </c>
      <c r="W7" s="18" t="str">
        <f t="shared" si="74"/>
        <v>・</v>
      </c>
      <c r="X7" s="18" t="str">
        <f t="shared" si="74"/>
        <v>・</v>
      </c>
      <c r="Y7" s="18" t="str">
        <f t="shared" si="74"/>
        <v>・</v>
      </c>
      <c r="Z7" s="18" t="str">
        <f t="shared" si="74"/>
        <v>・</v>
      </c>
      <c r="AA7" s="18" t="str">
        <f t="shared" si="74"/>
        <v>・</v>
      </c>
      <c r="AB7" s="14" t="str">
        <f t="shared" si="74"/>
        <v>∠</v>
      </c>
      <c r="AC7" s="14" t="str">
        <f t="shared" si="74"/>
        <v>⊥</v>
      </c>
      <c r="AD7" s="14" t="str">
        <f t="shared" si="74"/>
        <v>⌒</v>
      </c>
      <c r="AE7" s="14" t="str">
        <f t="shared" si="74"/>
        <v>∂</v>
      </c>
      <c r="AF7" s="14" t="str">
        <f t="shared" si="74"/>
        <v>∇</v>
      </c>
      <c r="AG7" s="14" t="str">
        <f t="shared" si="74"/>
        <v>≡</v>
      </c>
      <c r="AH7" s="14" t="str">
        <f t="shared" si="74"/>
        <v>≒</v>
      </c>
      <c r="AI7" s="14" t="str">
        <f t="shared" ref="AI7:BJ7" si="75">CHAR(8778+AI1-7)</f>
        <v>≪</v>
      </c>
      <c r="AJ7" s="14" t="str">
        <f t="shared" si="75"/>
        <v>≫</v>
      </c>
      <c r="AK7" s="14" t="str">
        <f t="shared" si="75"/>
        <v>√</v>
      </c>
      <c r="AL7" s="14" t="str">
        <f t="shared" si="75"/>
        <v>∽</v>
      </c>
      <c r="AM7" s="14" t="str">
        <f t="shared" si="75"/>
        <v>∝</v>
      </c>
      <c r="AN7" s="14" t="str">
        <f t="shared" si="75"/>
        <v>∵</v>
      </c>
      <c r="AO7" s="14" t="str">
        <f t="shared" si="75"/>
        <v>∫</v>
      </c>
      <c r="AP7" s="14" t="str">
        <f t="shared" si="75"/>
        <v>∬</v>
      </c>
      <c r="AQ7" s="18" t="str">
        <f t="shared" si="75"/>
        <v>・</v>
      </c>
      <c r="AR7" s="18" t="str">
        <f t="shared" si="75"/>
        <v>・</v>
      </c>
      <c r="AS7" s="18" t="str">
        <f t="shared" si="75"/>
        <v>・</v>
      </c>
      <c r="AT7" s="18" t="str">
        <f t="shared" si="75"/>
        <v>・</v>
      </c>
      <c r="AU7" s="18" t="str">
        <f t="shared" si="75"/>
        <v>・</v>
      </c>
      <c r="AV7" s="18" t="str">
        <f t="shared" si="75"/>
        <v>・</v>
      </c>
      <c r="AW7" s="18" t="str">
        <f t="shared" si="75"/>
        <v>・</v>
      </c>
      <c r="AX7" s="14" t="str">
        <f t="shared" si="75"/>
        <v>Å</v>
      </c>
      <c r="AY7" s="14" t="str">
        <f t="shared" si="75"/>
        <v>‰</v>
      </c>
      <c r="AZ7" s="14" t="str">
        <f t="shared" si="75"/>
        <v>♯</v>
      </c>
      <c r="BA7" s="14" t="str">
        <f t="shared" si="75"/>
        <v>♭</v>
      </c>
      <c r="BB7" s="14" t="str">
        <f t="shared" si="75"/>
        <v>♪</v>
      </c>
      <c r="BC7" s="14" t="str">
        <f t="shared" si="75"/>
        <v>†</v>
      </c>
      <c r="BD7" s="14" t="str">
        <f t="shared" si="75"/>
        <v>‡</v>
      </c>
      <c r="BE7" s="14" t="str">
        <f t="shared" si="75"/>
        <v>¶</v>
      </c>
      <c r="BF7" s="18" t="str">
        <f t="shared" si="75"/>
        <v>・</v>
      </c>
      <c r="BG7" s="18" t="str">
        <f t="shared" si="75"/>
        <v>・</v>
      </c>
      <c r="BH7" s="18" t="str">
        <f t="shared" si="75"/>
        <v>・</v>
      </c>
      <c r="BI7" s="18" t="str">
        <f t="shared" si="75"/>
        <v>・</v>
      </c>
      <c r="BJ7" s="14" t="str">
        <f t="shared" si="75"/>
        <v>◯</v>
      </c>
      <c r="BK7" s="18" t="str">
        <f t="shared" ref="BK7:BN7" si="76">CHAR(8486)</f>
        <v>・</v>
      </c>
      <c r="BL7" s="18" t="str">
        <f t="shared" si="76"/>
        <v>・</v>
      </c>
      <c r="BM7" s="18" t="str">
        <f t="shared" si="76"/>
        <v>・</v>
      </c>
      <c r="BN7" s="18" t="str">
        <f t="shared" si="76"/>
        <v>・</v>
      </c>
      <c r="BP7" s="3" t="s">
        <v>130</v>
      </c>
      <c r="BQ7">
        <f>HEX2DEC(BP7)</f>
        <v>8778</v>
      </c>
    </row>
    <row r="8" spans="1:71" x14ac:dyDescent="0.55000000000000004">
      <c r="C8" s="25"/>
      <c r="D8" s="26"/>
      <c r="E8" s="26"/>
      <c r="F8" s="26"/>
      <c r="G8" s="26"/>
      <c r="H8" s="26"/>
      <c r="I8" s="26"/>
      <c r="J8" s="16" t="str">
        <f t="shared" ref="J8" si="77">DEC2HEX(CODE(J7),4)</f>
        <v>224A</v>
      </c>
      <c r="K8" s="16" t="str">
        <f t="shared" ref="K8" si="78">DEC2HEX(CODE(K7),4)</f>
        <v>224B</v>
      </c>
      <c r="L8" s="16" t="str">
        <f t="shared" ref="L8" si="79">DEC2HEX(CODE(L7),4)</f>
        <v>224C</v>
      </c>
      <c r="M8" s="16" t="str">
        <f t="shared" ref="M8" si="80">DEC2HEX(CODE(M7),4)</f>
        <v>224D</v>
      </c>
      <c r="N8" s="16" t="str">
        <f t="shared" ref="N8:N10" si="81">DEC2HEX(CODE(N7),4)</f>
        <v>224E</v>
      </c>
      <c r="O8" s="16" t="str">
        <f t="shared" ref="O8" si="82">DEC2HEX(CODE(O7),4)</f>
        <v>224F</v>
      </c>
      <c r="P8" s="16" t="str">
        <f t="shared" ref="P8" si="83">DEC2HEX(CODE(P7),4)</f>
        <v>2250</v>
      </c>
      <c r="Q8" s="26"/>
      <c r="R8" s="26"/>
      <c r="S8" s="25"/>
      <c r="T8" s="26"/>
      <c r="U8" s="26"/>
      <c r="V8" s="26"/>
      <c r="W8" s="26"/>
      <c r="X8" s="26"/>
      <c r="Y8" s="26"/>
      <c r="Z8" s="26"/>
      <c r="AA8" s="26"/>
      <c r="AB8" s="16" t="str">
        <f t="shared" ref="AB8" si="84">DEC2HEX(CODE(AB7),4)</f>
        <v>225C</v>
      </c>
      <c r="AC8" s="16" t="str">
        <f t="shared" ref="AC8" si="85">DEC2HEX(CODE(AC7),4)</f>
        <v>225D</v>
      </c>
      <c r="AD8" s="16" t="str">
        <f t="shared" ref="AD8" si="86">DEC2HEX(CODE(AD7),4)</f>
        <v>225E</v>
      </c>
      <c r="AE8" s="16" t="str">
        <f t="shared" ref="AE8" si="87">DEC2HEX(CODE(AE7),4)</f>
        <v>225F</v>
      </c>
      <c r="AF8" s="16" t="str">
        <f t="shared" ref="AF8" si="88">DEC2HEX(CODE(AF7),4)</f>
        <v>2260</v>
      </c>
      <c r="AG8" s="16" t="str">
        <f t="shared" ref="AG8" si="89">DEC2HEX(CODE(AG7),4)</f>
        <v>2261</v>
      </c>
      <c r="AH8" s="16" t="str">
        <f t="shared" ref="AH8" si="90">DEC2HEX(CODE(AH7),4)</f>
        <v>2262</v>
      </c>
      <c r="AI8" s="15" t="str">
        <f t="shared" ref="AI8" si="91">DEC2HEX(CODE(AI7),4)</f>
        <v>2263</v>
      </c>
      <c r="AJ8" s="16" t="str">
        <f t="shared" ref="AJ8" si="92">DEC2HEX(CODE(AJ7),4)</f>
        <v>2264</v>
      </c>
      <c r="AK8" s="16" t="str">
        <f t="shared" ref="AK8" si="93">DEC2HEX(CODE(AK7),4)</f>
        <v>2265</v>
      </c>
      <c r="AL8" s="16" t="str">
        <f t="shared" ref="AL8" si="94">DEC2HEX(CODE(AL7),4)</f>
        <v>2266</v>
      </c>
      <c r="AM8" s="16" t="str">
        <f t="shared" ref="AM8" si="95">DEC2HEX(CODE(AM7),4)</f>
        <v>2267</v>
      </c>
      <c r="AN8" s="16" t="str">
        <f t="shared" ref="AN8" si="96">DEC2HEX(CODE(AN7),4)</f>
        <v>2268</v>
      </c>
      <c r="AO8" s="16" t="str">
        <f t="shared" ref="AO8" si="97">DEC2HEX(CODE(AO7),4)</f>
        <v>2269</v>
      </c>
      <c r="AP8" s="16" t="str">
        <f t="shared" ref="AP8" si="98">DEC2HEX(CODE(AP7),4)</f>
        <v>226A</v>
      </c>
      <c r="AQ8" s="16"/>
      <c r="AR8" s="16"/>
      <c r="AS8" s="16"/>
      <c r="AT8" s="16"/>
      <c r="AU8" s="16"/>
      <c r="AV8" s="16"/>
      <c r="AW8" s="16"/>
      <c r="AX8" s="16" t="str">
        <f t="shared" ref="AX8" si="99">DEC2HEX(CODE(AX7),4)</f>
        <v>2272</v>
      </c>
      <c r="AY8" s="15" t="str">
        <f t="shared" ref="AY8" si="100">DEC2HEX(CODE(AY7),4)</f>
        <v>2273</v>
      </c>
      <c r="AZ8" s="16" t="str">
        <f t="shared" ref="AZ8" si="101">DEC2HEX(CODE(AZ7),4)</f>
        <v>2274</v>
      </c>
      <c r="BA8" s="16" t="str">
        <f t="shared" ref="BA8" si="102">DEC2HEX(CODE(BA7),4)</f>
        <v>2275</v>
      </c>
      <c r="BB8" s="16" t="str">
        <f t="shared" ref="BB8" si="103">DEC2HEX(CODE(BB7),4)</f>
        <v>2276</v>
      </c>
      <c r="BC8" s="16" t="str">
        <f t="shared" ref="BC8" si="104">DEC2HEX(CODE(BC7),4)</f>
        <v>2277</v>
      </c>
      <c r="BD8" s="16" t="str">
        <f t="shared" ref="BD8" si="105">DEC2HEX(CODE(BD7),4)</f>
        <v>2278</v>
      </c>
      <c r="BE8" s="16" t="str">
        <f t="shared" ref="BE8" si="106">DEC2HEX(CODE(BE7),4)</f>
        <v>2279</v>
      </c>
      <c r="BF8" s="16"/>
      <c r="BG8" s="16"/>
      <c r="BH8" s="16"/>
      <c r="BI8" s="16"/>
      <c r="BJ8" s="16" t="str">
        <f t="shared" ref="BJ8" si="107">DEC2HEX(CODE(BJ7),4)</f>
        <v>227E</v>
      </c>
      <c r="BK8" s="16"/>
      <c r="BL8" s="16"/>
      <c r="BM8" s="16"/>
      <c r="BN8" s="16"/>
    </row>
    <row r="9" spans="1:71" ht="26.5" x14ac:dyDescent="0.55000000000000004">
      <c r="A9">
        <f>A7+64*32</f>
        <v>6144</v>
      </c>
      <c r="B9" s="2" t="str">
        <f>DEC2HEX(A9,5)</f>
        <v>01800</v>
      </c>
      <c r="C9" s="18" t="str">
        <f t="shared" si="73"/>
        <v>・</v>
      </c>
      <c r="D9" s="18" t="str">
        <f t="shared" si="73"/>
        <v>・</v>
      </c>
      <c r="E9" s="18" t="str">
        <f t="shared" si="73"/>
        <v>・</v>
      </c>
      <c r="F9" s="18" t="str">
        <f t="shared" si="73"/>
        <v>・</v>
      </c>
      <c r="G9" s="18" t="str">
        <f t="shared" si="73"/>
        <v>・</v>
      </c>
      <c r="H9" s="18" t="str">
        <f t="shared" si="73"/>
        <v>・</v>
      </c>
      <c r="I9" s="18" t="str">
        <f t="shared" si="73"/>
        <v>・</v>
      </c>
      <c r="J9" s="18" t="str">
        <f t="shared" si="73"/>
        <v>・</v>
      </c>
      <c r="K9" s="18" t="str">
        <f t="shared" si="73"/>
        <v>・</v>
      </c>
      <c r="L9" s="18" t="str">
        <f t="shared" si="73"/>
        <v>・</v>
      </c>
      <c r="M9" s="18" t="str">
        <f t="shared" si="73"/>
        <v>・</v>
      </c>
      <c r="N9" s="14" t="str">
        <f>CHAR(9008+N1-11)</f>
        <v>０</v>
      </c>
      <c r="O9" s="14" t="str">
        <f t="shared" ref="O9:AE9" si="108">CHAR(9008+O1-11)</f>
        <v>１</v>
      </c>
      <c r="P9" s="14" t="str">
        <f t="shared" si="108"/>
        <v>２</v>
      </c>
      <c r="Q9" s="14" t="str">
        <f t="shared" si="108"/>
        <v>３</v>
      </c>
      <c r="R9" s="14" t="str">
        <f t="shared" si="108"/>
        <v>４</v>
      </c>
      <c r="S9" s="14" t="str">
        <f t="shared" si="108"/>
        <v>５</v>
      </c>
      <c r="T9" s="14" t="str">
        <f t="shared" si="108"/>
        <v>６</v>
      </c>
      <c r="U9" s="14" t="str">
        <f t="shared" si="108"/>
        <v>７</v>
      </c>
      <c r="V9" s="14" t="str">
        <f t="shared" si="108"/>
        <v>８</v>
      </c>
      <c r="W9" s="14" t="str">
        <f t="shared" si="108"/>
        <v>９</v>
      </c>
      <c r="X9" s="18" t="str">
        <f t="shared" si="108"/>
        <v>・</v>
      </c>
      <c r="Y9" s="18" t="str">
        <f t="shared" si="108"/>
        <v>・</v>
      </c>
      <c r="Z9" s="18" t="str">
        <f t="shared" si="108"/>
        <v>・</v>
      </c>
      <c r="AA9" s="18" t="str">
        <f t="shared" si="108"/>
        <v>・</v>
      </c>
      <c r="AB9" s="18" t="str">
        <f t="shared" si="108"/>
        <v>・</v>
      </c>
      <c r="AC9" s="18" t="str">
        <f t="shared" si="108"/>
        <v>・</v>
      </c>
      <c r="AD9" s="18" t="str">
        <f t="shared" si="108"/>
        <v>・</v>
      </c>
      <c r="AE9" s="14" t="str">
        <f t="shared" si="108"/>
        <v>Ａ</v>
      </c>
      <c r="AF9" s="14" t="str">
        <f t="shared" ref="AF9:AH9" si="109">CHAR(9008+AF1-11)</f>
        <v>Ｂ</v>
      </c>
      <c r="AG9" s="14" t="str">
        <f t="shared" si="109"/>
        <v>Ｃ</v>
      </c>
      <c r="AH9" s="14" t="str">
        <f t="shared" si="109"/>
        <v>Ｄ</v>
      </c>
      <c r="AI9" s="14" t="str">
        <f t="shared" ref="AI9:BN9" si="110">CHAR(9008+AI1-11)</f>
        <v>Ｅ</v>
      </c>
      <c r="AJ9" s="14" t="str">
        <f t="shared" si="110"/>
        <v>Ｆ</v>
      </c>
      <c r="AK9" s="14" t="str">
        <f t="shared" si="110"/>
        <v>Ｇ</v>
      </c>
      <c r="AL9" s="14" t="str">
        <f t="shared" si="110"/>
        <v>Ｈ</v>
      </c>
      <c r="AM9" s="14" t="str">
        <f t="shared" si="110"/>
        <v>Ｉ</v>
      </c>
      <c r="AN9" s="14" t="str">
        <f t="shared" si="110"/>
        <v>Ｊ</v>
      </c>
      <c r="AO9" s="14" t="str">
        <f t="shared" si="110"/>
        <v>Ｋ</v>
      </c>
      <c r="AP9" s="14" t="str">
        <f t="shared" si="110"/>
        <v>Ｌ</v>
      </c>
      <c r="AQ9" s="14" t="str">
        <f t="shared" si="110"/>
        <v>Ｍ</v>
      </c>
      <c r="AR9" s="14" t="str">
        <f t="shared" si="110"/>
        <v>Ｎ</v>
      </c>
      <c r="AS9" s="14" t="str">
        <f t="shared" si="110"/>
        <v>Ｏ</v>
      </c>
      <c r="AT9" s="14" t="str">
        <f t="shared" si="110"/>
        <v>Ｐ</v>
      </c>
      <c r="AU9" s="14" t="str">
        <f t="shared" si="110"/>
        <v>Ｑ</v>
      </c>
      <c r="AV9" s="14" t="str">
        <f t="shared" si="110"/>
        <v>Ｒ</v>
      </c>
      <c r="AW9" s="14" t="str">
        <f t="shared" si="110"/>
        <v>Ｓ</v>
      </c>
      <c r="AX9" s="14" t="str">
        <f t="shared" si="110"/>
        <v>Ｔ</v>
      </c>
      <c r="AY9" s="14" t="str">
        <f t="shared" si="110"/>
        <v>Ｕ</v>
      </c>
      <c r="AZ9" s="14" t="str">
        <f t="shared" si="110"/>
        <v>Ｖ</v>
      </c>
      <c r="BA9" s="14" t="str">
        <f t="shared" si="110"/>
        <v>Ｗ</v>
      </c>
      <c r="BB9" s="14" t="str">
        <f t="shared" si="110"/>
        <v>Ｘ</v>
      </c>
      <c r="BC9" s="14" t="str">
        <f t="shared" si="110"/>
        <v>Ｙ</v>
      </c>
      <c r="BD9" s="14" t="str">
        <f t="shared" si="110"/>
        <v>Ｚ</v>
      </c>
      <c r="BE9" s="18" t="str">
        <f t="shared" si="110"/>
        <v>・</v>
      </c>
      <c r="BF9" s="18" t="str">
        <f t="shared" si="110"/>
        <v>・</v>
      </c>
      <c r="BG9" s="18" t="str">
        <f t="shared" si="110"/>
        <v>・</v>
      </c>
      <c r="BH9" s="18" t="str">
        <f t="shared" si="110"/>
        <v>・</v>
      </c>
      <c r="BI9" s="18" t="str">
        <f t="shared" si="110"/>
        <v>・</v>
      </c>
      <c r="BJ9" s="18" t="str">
        <f t="shared" si="110"/>
        <v>・</v>
      </c>
      <c r="BK9" s="14" t="str">
        <f t="shared" si="110"/>
        <v>ａ</v>
      </c>
      <c r="BL9" s="14" t="str">
        <f t="shared" si="110"/>
        <v>ｂ</v>
      </c>
      <c r="BM9" s="14" t="str">
        <f t="shared" si="110"/>
        <v>ｃ</v>
      </c>
      <c r="BN9" s="14" t="str">
        <f t="shared" si="110"/>
        <v>ｄ</v>
      </c>
      <c r="BP9" s="3" t="s">
        <v>131</v>
      </c>
      <c r="BQ9">
        <f>HEX2DEC(BP9)</f>
        <v>9008</v>
      </c>
    </row>
    <row r="10" spans="1:71" x14ac:dyDescent="0.55000000000000004"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16" t="str">
        <f t="shared" si="81"/>
        <v>2330</v>
      </c>
      <c r="O10" s="16" t="str">
        <f t="shared" ref="O10" si="111">DEC2HEX(CODE(O9),4)</f>
        <v>2331</v>
      </c>
      <c r="P10" s="16" t="str">
        <f t="shared" ref="P10" si="112">DEC2HEX(CODE(P9),4)</f>
        <v>2332</v>
      </c>
      <c r="Q10" s="16" t="str">
        <f t="shared" ref="Q10" si="113">DEC2HEX(CODE(Q9),4)</f>
        <v>2333</v>
      </c>
      <c r="R10" s="16" t="str">
        <f t="shared" ref="R10" si="114">DEC2HEX(CODE(R9),4)</f>
        <v>2334</v>
      </c>
      <c r="S10" s="15" t="str">
        <f t="shared" ref="S10" si="115">DEC2HEX(CODE(S9),4)</f>
        <v>2335</v>
      </c>
      <c r="T10" s="16" t="str">
        <f t="shared" ref="T10" si="116">DEC2HEX(CODE(T9),4)</f>
        <v>2336</v>
      </c>
      <c r="U10" s="16" t="str">
        <f t="shared" ref="U10" si="117">DEC2HEX(CODE(U9),4)</f>
        <v>2337</v>
      </c>
      <c r="V10" s="16" t="str">
        <f t="shared" ref="V10" si="118">DEC2HEX(CODE(V9),4)</f>
        <v>2338</v>
      </c>
      <c r="W10" s="16" t="str">
        <f t="shared" ref="W10" si="119">DEC2HEX(CODE(W9),4)</f>
        <v>2339</v>
      </c>
      <c r="X10" s="16"/>
      <c r="Y10" s="16"/>
      <c r="Z10" s="16"/>
      <c r="AA10" s="16"/>
      <c r="AB10" s="16"/>
      <c r="AC10" s="16"/>
      <c r="AD10" s="16"/>
      <c r="AE10" s="16" t="str">
        <f t="shared" ref="AE10" si="120">DEC2HEX(CODE(AE9),4)</f>
        <v>2341</v>
      </c>
      <c r="AF10" s="16" t="str">
        <f t="shared" ref="AF10" si="121">DEC2HEX(CODE(AF9),4)</f>
        <v>2342</v>
      </c>
      <c r="AG10" s="16" t="str">
        <f t="shared" ref="AG10" si="122">DEC2HEX(CODE(AG9),4)</f>
        <v>2343</v>
      </c>
      <c r="AH10" s="16" t="str">
        <f t="shared" ref="AH10" si="123">DEC2HEX(CODE(AH9),4)</f>
        <v>2344</v>
      </c>
      <c r="AI10" s="15" t="str">
        <f t="shared" ref="AI10" si="124">DEC2HEX(CODE(AI9),4)</f>
        <v>2345</v>
      </c>
      <c r="AJ10" s="16" t="str">
        <f t="shared" ref="AJ10" si="125">DEC2HEX(CODE(AJ9),4)</f>
        <v>2346</v>
      </c>
      <c r="AK10" s="16" t="str">
        <f t="shared" ref="AK10" si="126">DEC2HEX(CODE(AK9),4)</f>
        <v>2347</v>
      </c>
      <c r="AL10" s="16" t="str">
        <f t="shared" ref="AL10" si="127">DEC2HEX(CODE(AL9),4)</f>
        <v>2348</v>
      </c>
      <c r="AM10" s="16" t="str">
        <f t="shared" ref="AM10" si="128">DEC2HEX(CODE(AM9),4)</f>
        <v>2349</v>
      </c>
      <c r="AN10" s="16" t="str">
        <f t="shared" ref="AN10" si="129">DEC2HEX(CODE(AN9),4)</f>
        <v>234A</v>
      </c>
      <c r="AO10" s="16" t="str">
        <f t="shared" ref="AO10" si="130">DEC2HEX(CODE(AO9),4)</f>
        <v>234B</v>
      </c>
      <c r="AP10" s="16" t="str">
        <f t="shared" ref="AP10" si="131">DEC2HEX(CODE(AP9),4)</f>
        <v>234C</v>
      </c>
      <c r="AQ10" s="16" t="str">
        <f t="shared" ref="AQ10" si="132">DEC2HEX(CODE(AQ9),4)</f>
        <v>234D</v>
      </c>
      <c r="AR10" s="16" t="str">
        <f t="shared" ref="AR10" si="133">DEC2HEX(CODE(AR9),4)</f>
        <v>234E</v>
      </c>
      <c r="AS10" s="16" t="str">
        <f t="shared" ref="AS10" si="134">DEC2HEX(CODE(AS9),4)</f>
        <v>234F</v>
      </c>
      <c r="AT10" s="16" t="str">
        <f t="shared" ref="AT10" si="135">DEC2HEX(CODE(AT9),4)</f>
        <v>2350</v>
      </c>
      <c r="AU10" s="16" t="str">
        <f t="shared" ref="AU10" si="136">DEC2HEX(CODE(AU9),4)</f>
        <v>2351</v>
      </c>
      <c r="AV10" s="16" t="str">
        <f t="shared" ref="AV10" si="137">DEC2HEX(CODE(AV9),4)</f>
        <v>2352</v>
      </c>
      <c r="AW10" s="16" t="str">
        <f t="shared" ref="AW10" si="138">DEC2HEX(CODE(AW9),4)</f>
        <v>2353</v>
      </c>
      <c r="AX10" s="16" t="str">
        <f t="shared" ref="AX10" si="139">DEC2HEX(CODE(AX9),4)</f>
        <v>2354</v>
      </c>
      <c r="AY10" s="15" t="str">
        <f t="shared" ref="AY10" si="140">DEC2HEX(CODE(AY9),4)</f>
        <v>2355</v>
      </c>
      <c r="AZ10" s="16" t="str">
        <f t="shared" ref="AZ10" si="141">DEC2HEX(CODE(AZ9),4)</f>
        <v>2356</v>
      </c>
      <c r="BA10" s="16" t="str">
        <f t="shared" ref="BA10" si="142">DEC2HEX(CODE(BA9),4)</f>
        <v>2357</v>
      </c>
      <c r="BB10" s="16" t="str">
        <f t="shared" ref="BB10" si="143">DEC2HEX(CODE(BB9),4)</f>
        <v>2358</v>
      </c>
      <c r="BC10" s="16" t="str">
        <f t="shared" ref="BC10" si="144">DEC2HEX(CODE(BC9),4)</f>
        <v>2359</v>
      </c>
      <c r="BD10" s="16" t="str">
        <f t="shared" ref="BD10" si="145">DEC2HEX(CODE(BD9),4)</f>
        <v>235A</v>
      </c>
      <c r="BE10" s="16"/>
      <c r="BF10" s="16"/>
      <c r="BG10" s="16"/>
      <c r="BH10" s="16"/>
      <c r="BI10" s="16"/>
      <c r="BJ10" s="16"/>
      <c r="BK10" s="16" t="str">
        <f t="shared" ref="BK10" si="146">DEC2HEX(CODE(BK9),4)</f>
        <v>2361</v>
      </c>
      <c r="BL10" s="16" t="str">
        <f t="shared" ref="BL10" si="147">DEC2HEX(CODE(BL9),4)</f>
        <v>2362</v>
      </c>
      <c r="BM10" s="16" t="str">
        <f t="shared" ref="BM10" si="148">DEC2HEX(CODE(BM9),4)</f>
        <v>2363</v>
      </c>
      <c r="BN10" s="16" t="str">
        <f t="shared" ref="BN10" si="149">DEC2HEX(CODE(BN9),4)</f>
        <v>2364</v>
      </c>
    </row>
    <row r="11" spans="1:71" ht="26.5" x14ac:dyDescent="0.55000000000000004">
      <c r="A11">
        <f>A9+64*32</f>
        <v>8192</v>
      </c>
      <c r="B11" s="2" t="str">
        <f>DEC2HEX(A11,5)</f>
        <v>02000</v>
      </c>
      <c r="C11" s="14" t="str">
        <f>CHAR(9061+C1)</f>
        <v>ｅ</v>
      </c>
      <c r="D11" s="14" t="str">
        <f>CHAR(9061+D1)</f>
        <v>ｆ</v>
      </c>
      <c r="E11" s="14" t="str">
        <f t="shared" ref="E11:AB11" si="150">CHAR(9061+E1)</f>
        <v>ｇ</v>
      </c>
      <c r="F11" s="14" t="str">
        <f t="shared" si="150"/>
        <v>ｈ</v>
      </c>
      <c r="G11" s="14" t="str">
        <f t="shared" si="150"/>
        <v>ｉ</v>
      </c>
      <c r="H11" s="14" t="str">
        <f t="shared" si="150"/>
        <v>ｊ</v>
      </c>
      <c r="I11" s="14" t="str">
        <f t="shared" si="150"/>
        <v>ｋ</v>
      </c>
      <c r="J11" s="14" t="str">
        <f t="shared" si="150"/>
        <v>ｌ</v>
      </c>
      <c r="K11" s="14" t="str">
        <f t="shared" si="150"/>
        <v>ｍ</v>
      </c>
      <c r="L11" s="14" t="str">
        <f t="shared" si="150"/>
        <v>ｎ</v>
      </c>
      <c r="M11" s="69" t="str">
        <f t="shared" si="150"/>
        <v>ｏ</v>
      </c>
      <c r="N11" s="14" t="str">
        <f t="shared" si="150"/>
        <v>ｐ</v>
      </c>
      <c r="O11" s="14" t="str">
        <f t="shared" si="150"/>
        <v>ｑ</v>
      </c>
      <c r="P11" s="14" t="str">
        <f t="shared" si="150"/>
        <v>ｒ</v>
      </c>
      <c r="Q11" s="14" t="str">
        <f t="shared" si="150"/>
        <v>ｓ</v>
      </c>
      <c r="R11" s="14" t="str">
        <f t="shared" si="150"/>
        <v>ｔ</v>
      </c>
      <c r="S11" s="14" t="str">
        <f t="shared" si="150"/>
        <v>ｕ</v>
      </c>
      <c r="T11" s="14" t="str">
        <f t="shared" si="150"/>
        <v>ｖ</v>
      </c>
      <c r="U11" s="14" t="str">
        <f t="shared" si="150"/>
        <v>ｗ</v>
      </c>
      <c r="V11" s="14" t="str">
        <f t="shared" si="150"/>
        <v>ｘ</v>
      </c>
      <c r="W11" s="14" t="str">
        <f t="shared" si="150"/>
        <v>ｙ</v>
      </c>
      <c r="X11" s="14" t="str">
        <f t="shared" si="150"/>
        <v>ｚ</v>
      </c>
      <c r="Y11" s="18" t="str">
        <f t="shared" si="150"/>
        <v>・</v>
      </c>
      <c r="Z11" s="18" t="str">
        <f t="shared" si="150"/>
        <v>・</v>
      </c>
      <c r="AA11" s="18" t="str">
        <f t="shared" si="150"/>
        <v>・</v>
      </c>
      <c r="AB11" s="18" t="str">
        <f t="shared" si="150"/>
        <v>・</v>
      </c>
      <c r="AC11" s="14" t="str">
        <f>CHAR(9249+AC1-26)</f>
        <v>ぁ</v>
      </c>
      <c r="AD11" s="14" t="str">
        <f t="shared" ref="AD11:BN11" si="151">CHAR(9249+AD1-26)</f>
        <v>あ</v>
      </c>
      <c r="AE11" s="14" t="str">
        <f t="shared" si="151"/>
        <v>ぃ</v>
      </c>
      <c r="AF11" s="14" t="str">
        <f t="shared" si="151"/>
        <v>い</v>
      </c>
      <c r="AG11" s="14" t="str">
        <f t="shared" si="151"/>
        <v>ぅ</v>
      </c>
      <c r="AH11" s="14" t="str">
        <f t="shared" si="151"/>
        <v>う</v>
      </c>
      <c r="AI11" s="14" t="str">
        <f t="shared" si="151"/>
        <v>ぇ</v>
      </c>
      <c r="AJ11" s="14" t="str">
        <f t="shared" si="151"/>
        <v>え</v>
      </c>
      <c r="AK11" s="14" t="str">
        <f t="shared" si="151"/>
        <v>ぉ</v>
      </c>
      <c r="AL11" s="14" t="str">
        <f t="shared" si="151"/>
        <v>お</v>
      </c>
      <c r="AM11" s="14" t="str">
        <f t="shared" si="151"/>
        <v>か</v>
      </c>
      <c r="AN11" s="14" t="str">
        <f t="shared" si="151"/>
        <v>が</v>
      </c>
      <c r="AO11" s="14" t="str">
        <f t="shared" si="151"/>
        <v>き</v>
      </c>
      <c r="AP11" s="14" t="str">
        <f t="shared" si="151"/>
        <v>ぎ</v>
      </c>
      <c r="AQ11" s="14" t="str">
        <f t="shared" si="151"/>
        <v>く</v>
      </c>
      <c r="AR11" s="14" t="str">
        <f t="shared" si="151"/>
        <v>ぐ</v>
      </c>
      <c r="AS11" s="14" t="str">
        <f t="shared" si="151"/>
        <v>け</v>
      </c>
      <c r="AT11" s="14" t="str">
        <f t="shared" si="151"/>
        <v>げ</v>
      </c>
      <c r="AU11" s="14" t="str">
        <f t="shared" si="151"/>
        <v>こ</v>
      </c>
      <c r="AV11" s="14" t="str">
        <f t="shared" si="151"/>
        <v>ご</v>
      </c>
      <c r="AW11" s="14" t="str">
        <f t="shared" si="151"/>
        <v>さ</v>
      </c>
      <c r="AX11" s="14" t="str">
        <f t="shared" si="151"/>
        <v>ざ</v>
      </c>
      <c r="AY11" s="14" t="str">
        <f t="shared" si="151"/>
        <v>し</v>
      </c>
      <c r="AZ11" s="14" t="str">
        <f t="shared" si="151"/>
        <v>じ</v>
      </c>
      <c r="BA11" s="14" t="str">
        <f t="shared" si="151"/>
        <v>す</v>
      </c>
      <c r="BB11" s="14" t="str">
        <f t="shared" si="151"/>
        <v>ず</v>
      </c>
      <c r="BC11" s="14" t="str">
        <f t="shared" si="151"/>
        <v>せ</v>
      </c>
      <c r="BD11" s="14" t="str">
        <f t="shared" si="151"/>
        <v>ぜ</v>
      </c>
      <c r="BE11" s="14" t="str">
        <f t="shared" si="151"/>
        <v>そ</v>
      </c>
      <c r="BF11" s="14" t="str">
        <f t="shared" si="151"/>
        <v>ぞ</v>
      </c>
      <c r="BG11" s="14" t="str">
        <f t="shared" si="151"/>
        <v>た</v>
      </c>
      <c r="BH11" s="14" t="str">
        <f t="shared" si="151"/>
        <v>だ</v>
      </c>
      <c r="BI11" s="14" t="str">
        <f t="shared" si="151"/>
        <v>ち</v>
      </c>
      <c r="BJ11" s="14" t="str">
        <f t="shared" si="151"/>
        <v>ぢ</v>
      </c>
      <c r="BK11" s="14" t="str">
        <f t="shared" si="151"/>
        <v>っ</v>
      </c>
      <c r="BL11" s="14" t="str">
        <f t="shared" si="151"/>
        <v>つ</v>
      </c>
      <c r="BM11" s="14" t="str">
        <f t="shared" si="151"/>
        <v>づ</v>
      </c>
      <c r="BN11" s="14" t="str">
        <f t="shared" si="151"/>
        <v>て</v>
      </c>
      <c r="BP11" s="3" t="s">
        <v>132</v>
      </c>
      <c r="BQ11">
        <f>HEX2DEC(BP11)</f>
        <v>9061</v>
      </c>
      <c r="BR11" s="3">
        <v>2421</v>
      </c>
      <c r="BS11">
        <f>HEX2DEC(BR11)</f>
        <v>9249</v>
      </c>
    </row>
    <row r="12" spans="1:71" x14ac:dyDescent="0.55000000000000004">
      <c r="C12" s="15" t="str">
        <f>DEC2HEX(CODE(C11),4)</f>
        <v>2365</v>
      </c>
      <c r="D12" s="16" t="str">
        <f>DEC2HEX(CODE(D11),4)</f>
        <v>2366</v>
      </c>
      <c r="E12" s="16" t="str">
        <f t="shared" ref="E12:AC12" si="152">DEC2HEX(CODE(E11),4)</f>
        <v>2367</v>
      </c>
      <c r="F12" s="16" t="str">
        <f t="shared" si="152"/>
        <v>2368</v>
      </c>
      <c r="G12" s="16" t="str">
        <f t="shared" si="152"/>
        <v>2369</v>
      </c>
      <c r="H12" s="16" t="str">
        <f t="shared" si="152"/>
        <v>236A</v>
      </c>
      <c r="I12" s="16" t="str">
        <f t="shared" si="152"/>
        <v>236B</v>
      </c>
      <c r="J12" s="16" t="str">
        <f t="shared" si="152"/>
        <v>236C</v>
      </c>
      <c r="K12" s="16" t="str">
        <f t="shared" si="152"/>
        <v>236D</v>
      </c>
      <c r="L12" s="16" t="str">
        <f t="shared" si="152"/>
        <v>236E</v>
      </c>
      <c r="M12" s="16" t="str">
        <f t="shared" si="152"/>
        <v>236F</v>
      </c>
      <c r="N12" s="16" t="str">
        <f t="shared" si="152"/>
        <v>2370</v>
      </c>
      <c r="O12" s="16" t="str">
        <f t="shared" si="152"/>
        <v>2371</v>
      </c>
      <c r="P12" s="16" t="str">
        <f t="shared" si="152"/>
        <v>2372</v>
      </c>
      <c r="Q12" s="16" t="str">
        <f t="shared" si="152"/>
        <v>2373</v>
      </c>
      <c r="R12" s="16" t="str">
        <f t="shared" si="152"/>
        <v>2374</v>
      </c>
      <c r="S12" s="15" t="str">
        <f t="shared" si="152"/>
        <v>2375</v>
      </c>
      <c r="T12" s="16" t="str">
        <f t="shared" si="152"/>
        <v>2376</v>
      </c>
      <c r="U12" s="16" t="str">
        <f t="shared" si="152"/>
        <v>2377</v>
      </c>
      <c r="V12" s="16" t="str">
        <f t="shared" si="152"/>
        <v>2378</v>
      </c>
      <c r="W12" s="16" t="str">
        <f t="shared" si="152"/>
        <v>2379</v>
      </c>
      <c r="X12" s="16" t="str">
        <f t="shared" si="152"/>
        <v>237A</v>
      </c>
      <c r="Y12" s="16" t="str">
        <f t="shared" si="152"/>
        <v>2126</v>
      </c>
      <c r="Z12" s="16" t="str">
        <f t="shared" si="152"/>
        <v>2126</v>
      </c>
      <c r="AA12" s="16" t="str">
        <f t="shared" si="152"/>
        <v>2126</v>
      </c>
      <c r="AB12" s="16" t="str">
        <f t="shared" si="152"/>
        <v>2126</v>
      </c>
      <c r="AC12" s="16" t="str">
        <f t="shared" si="152"/>
        <v>2421</v>
      </c>
      <c r="AD12" s="16" t="str">
        <f t="shared" ref="AD12" si="153">DEC2HEX(CODE(AD11),4)</f>
        <v>2422</v>
      </c>
      <c r="AE12" s="16" t="str">
        <f t="shared" ref="AE12" si="154">DEC2HEX(CODE(AE11),4)</f>
        <v>2423</v>
      </c>
      <c r="AF12" s="16" t="str">
        <f t="shared" ref="AF12" si="155">DEC2HEX(CODE(AF11),4)</f>
        <v>2424</v>
      </c>
      <c r="AG12" s="16" t="str">
        <f t="shared" ref="AG12" si="156">DEC2HEX(CODE(AG11),4)</f>
        <v>2425</v>
      </c>
      <c r="AH12" s="16" t="str">
        <f t="shared" ref="AH12" si="157">DEC2HEX(CODE(AH11),4)</f>
        <v>2426</v>
      </c>
      <c r="AI12" s="15" t="str">
        <f t="shared" ref="AI12" si="158">DEC2HEX(CODE(AI11),4)</f>
        <v>2427</v>
      </c>
      <c r="AJ12" s="16" t="str">
        <f t="shared" ref="AJ12" si="159">DEC2HEX(CODE(AJ11),4)</f>
        <v>2428</v>
      </c>
      <c r="AK12" s="16" t="str">
        <f t="shared" ref="AK12" si="160">DEC2HEX(CODE(AK11),4)</f>
        <v>2429</v>
      </c>
      <c r="AL12" s="16" t="str">
        <f t="shared" ref="AL12" si="161">DEC2HEX(CODE(AL11),4)</f>
        <v>242A</v>
      </c>
      <c r="AM12" s="16" t="str">
        <f t="shared" ref="AM12" si="162">DEC2HEX(CODE(AM11),4)</f>
        <v>242B</v>
      </c>
      <c r="AN12" s="16" t="str">
        <f t="shared" ref="AN12" si="163">DEC2HEX(CODE(AN11),4)</f>
        <v>242C</v>
      </c>
      <c r="AO12" s="16" t="str">
        <f t="shared" ref="AO12" si="164">DEC2HEX(CODE(AO11),4)</f>
        <v>242D</v>
      </c>
      <c r="AP12" s="16" t="str">
        <f t="shared" ref="AP12" si="165">DEC2HEX(CODE(AP11),4)</f>
        <v>242E</v>
      </c>
      <c r="AQ12" s="16" t="str">
        <f t="shared" ref="AQ12" si="166">DEC2HEX(CODE(AQ11),4)</f>
        <v>242F</v>
      </c>
      <c r="AR12" s="16" t="str">
        <f t="shared" ref="AR12" si="167">DEC2HEX(CODE(AR11),4)</f>
        <v>2430</v>
      </c>
      <c r="AS12" s="16" t="str">
        <f t="shared" ref="AS12" si="168">DEC2HEX(CODE(AS11),4)</f>
        <v>2431</v>
      </c>
      <c r="AT12" s="16" t="str">
        <f t="shared" ref="AT12" si="169">DEC2HEX(CODE(AT11),4)</f>
        <v>2432</v>
      </c>
      <c r="AU12" s="16" t="str">
        <f t="shared" ref="AU12" si="170">DEC2HEX(CODE(AU11),4)</f>
        <v>2433</v>
      </c>
      <c r="AV12" s="16" t="str">
        <f t="shared" ref="AV12" si="171">DEC2HEX(CODE(AV11),4)</f>
        <v>2434</v>
      </c>
      <c r="AW12" s="16" t="str">
        <f t="shared" ref="AW12" si="172">DEC2HEX(CODE(AW11),4)</f>
        <v>2435</v>
      </c>
      <c r="AX12" s="16" t="str">
        <f t="shared" ref="AX12" si="173">DEC2HEX(CODE(AX11),4)</f>
        <v>2436</v>
      </c>
      <c r="AY12" s="15" t="str">
        <f t="shared" ref="AY12" si="174">DEC2HEX(CODE(AY11),4)</f>
        <v>2437</v>
      </c>
      <c r="AZ12" s="16" t="str">
        <f t="shared" ref="AZ12" si="175">DEC2HEX(CODE(AZ11),4)</f>
        <v>2438</v>
      </c>
      <c r="BA12" s="16" t="str">
        <f t="shared" ref="BA12" si="176">DEC2HEX(CODE(BA11),4)</f>
        <v>2439</v>
      </c>
      <c r="BB12" s="16" t="str">
        <f t="shared" ref="BB12" si="177">DEC2HEX(CODE(BB11),4)</f>
        <v>243A</v>
      </c>
      <c r="BC12" s="16" t="str">
        <f t="shared" ref="BC12" si="178">DEC2HEX(CODE(BC11),4)</f>
        <v>243B</v>
      </c>
      <c r="BD12" s="16" t="str">
        <f t="shared" ref="BD12" si="179">DEC2HEX(CODE(BD11),4)</f>
        <v>243C</v>
      </c>
      <c r="BE12" s="16" t="str">
        <f t="shared" ref="BE12" si="180">DEC2HEX(CODE(BE11),4)</f>
        <v>243D</v>
      </c>
      <c r="BF12" s="16" t="str">
        <f t="shared" ref="BF12" si="181">DEC2HEX(CODE(BF11),4)</f>
        <v>243E</v>
      </c>
      <c r="BG12" s="16" t="str">
        <f t="shared" ref="BG12" si="182">DEC2HEX(CODE(BG11),4)</f>
        <v>243F</v>
      </c>
      <c r="BH12" s="16" t="str">
        <f t="shared" ref="BH12" si="183">DEC2HEX(CODE(BH11),4)</f>
        <v>2440</v>
      </c>
      <c r="BI12" s="16" t="str">
        <f t="shared" ref="BI12" si="184">DEC2HEX(CODE(BI11),4)</f>
        <v>2441</v>
      </c>
      <c r="BJ12" s="16" t="str">
        <f t="shared" ref="BJ12" si="185">DEC2HEX(CODE(BJ11),4)</f>
        <v>2442</v>
      </c>
      <c r="BK12" s="16" t="str">
        <f t="shared" ref="BK12" si="186">DEC2HEX(CODE(BK11),4)</f>
        <v>2443</v>
      </c>
      <c r="BL12" s="16" t="str">
        <f t="shared" ref="BL12" si="187">DEC2HEX(CODE(BL11),4)</f>
        <v>2444</v>
      </c>
      <c r="BM12" s="16" t="str">
        <f t="shared" ref="BM12" si="188">DEC2HEX(CODE(BM11),4)</f>
        <v>2445</v>
      </c>
      <c r="BN12" s="16" t="str">
        <f t="shared" ref="BN12" si="189">DEC2HEX(CODE(BN11),4)</f>
        <v>2446</v>
      </c>
    </row>
    <row r="13" spans="1:71" ht="26.5" x14ac:dyDescent="0.55000000000000004">
      <c r="A13">
        <f>A11+64*32</f>
        <v>10240</v>
      </c>
      <c r="B13" s="2" t="str">
        <f>DEC2HEX(A13,5)</f>
        <v>02800</v>
      </c>
      <c r="C13" s="14" t="str">
        <f>CHAR(9287+C1)</f>
        <v>で</v>
      </c>
      <c r="D13" s="14" t="str">
        <f t="shared" ref="D13:AJ13" si="190">CHAR(9287+D1)</f>
        <v>と</v>
      </c>
      <c r="E13" s="14" t="str">
        <f t="shared" si="190"/>
        <v>ど</v>
      </c>
      <c r="F13" s="14" t="str">
        <f t="shared" si="190"/>
        <v>な</v>
      </c>
      <c r="G13" s="14" t="str">
        <f t="shared" si="190"/>
        <v>に</v>
      </c>
      <c r="H13" s="14" t="str">
        <f t="shared" si="190"/>
        <v>ぬ</v>
      </c>
      <c r="I13" s="14" t="str">
        <f t="shared" si="190"/>
        <v>ね</v>
      </c>
      <c r="J13" s="14" t="str">
        <f t="shared" si="190"/>
        <v>の</v>
      </c>
      <c r="K13" s="14" t="str">
        <f t="shared" si="190"/>
        <v>は</v>
      </c>
      <c r="L13" s="14" t="str">
        <f t="shared" si="190"/>
        <v>ば</v>
      </c>
      <c r="M13" s="14" t="str">
        <f t="shared" si="190"/>
        <v>ぱ</v>
      </c>
      <c r="N13" s="14" t="str">
        <f t="shared" si="190"/>
        <v>ひ</v>
      </c>
      <c r="O13" s="14" t="str">
        <f t="shared" si="190"/>
        <v>び</v>
      </c>
      <c r="P13" s="14" t="str">
        <f t="shared" si="190"/>
        <v>ぴ</v>
      </c>
      <c r="Q13" s="14" t="str">
        <f t="shared" si="190"/>
        <v>ふ</v>
      </c>
      <c r="R13" s="14" t="str">
        <f t="shared" si="190"/>
        <v>ぶ</v>
      </c>
      <c r="S13" s="14" t="str">
        <f t="shared" si="190"/>
        <v>ぷ</v>
      </c>
      <c r="T13" s="14" t="str">
        <f t="shared" si="190"/>
        <v>へ</v>
      </c>
      <c r="U13" s="14" t="str">
        <f t="shared" si="190"/>
        <v>べ</v>
      </c>
      <c r="V13" s="14" t="str">
        <f t="shared" si="190"/>
        <v>ぺ</v>
      </c>
      <c r="W13" s="14" t="str">
        <f t="shared" si="190"/>
        <v>ほ</v>
      </c>
      <c r="X13" s="14" t="str">
        <f t="shared" si="190"/>
        <v>ぼ</v>
      </c>
      <c r="Y13" s="14" t="str">
        <f t="shared" si="190"/>
        <v>ぽ</v>
      </c>
      <c r="Z13" s="14" t="str">
        <f t="shared" si="190"/>
        <v>ま</v>
      </c>
      <c r="AA13" s="14" t="str">
        <f t="shared" si="190"/>
        <v>み</v>
      </c>
      <c r="AB13" s="14" t="str">
        <f t="shared" si="190"/>
        <v>む</v>
      </c>
      <c r="AC13" s="14" t="str">
        <f t="shared" si="190"/>
        <v>め</v>
      </c>
      <c r="AD13" s="14" t="str">
        <f t="shared" si="190"/>
        <v>も</v>
      </c>
      <c r="AE13" s="14" t="str">
        <f t="shared" si="190"/>
        <v>ゃ</v>
      </c>
      <c r="AF13" s="14" t="str">
        <f t="shared" si="190"/>
        <v>や</v>
      </c>
      <c r="AG13" s="14" t="str">
        <f t="shared" si="190"/>
        <v>ゅ</v>
      </c>
      <c r="AH13" s="14" t="str">
        <f t="shared" si="190"/>
        <v>ゆ</v>
      </c>
      <c r="AI13" s="14" t="str">
        <f t="shared" si="190"/>
        <v>ょ</v>
      </c>
      <c r="AJ13" s="14" t="str">
        <f t="shared" si="190"/>
        <v>よ</v>
      </c>
      <c r="AK13" s="14" t="str">
        <f t="shared" ref="AK13:BF13" si="191">CHAR(9287+AK1)</f>
        <v>ら</v>
      </c>
      <c r="AL13" s="14" t="str">
        <f t="shared" si="191"/>
        <v>り</v>
      </c>
      <c r="AM13" s="14" t="str">
        <f t="shared" si="191"/>
        <v>る</v>
      </c>
      <c r="AN13" s="14" t="str">
        <f t="shared" si="191"/>
        <v>れ</v>
      </c>
      <c r="AO13" s="14" t="str">
        <f t="shared" si="191"/>
        <v>ろ</v>
      </c>
      <c r="AP13" s="14" t="str">
        <f t="shared" si="191"/>
        <v>ゎ</v>
      </c>
      <c r="AQ13" s="14" t="str">
        <f t="shared" si="191"/>
        <v>わ</v>
      </c>
      <c r="AR13" s="14" t="str">
        <f t="shared" si="191"/>
        <v>ゐ</v>
      </c>
      <c r="AS13" s="14" t="str">
        <f t="shared" si="191"/>
        <v>ゑ</v>
      </c>
      <c r="AT13" s="14" t="str">
        <f t="shared" si="191"/>
        <v>を</v>
      </c>
      <c r="AU13" s="14" t="str">
        <f t="shared" si="191"/>
        <v>ん</v>
      </c>
      <c r="AV13" s="18" t="str">
        <f t="shared" si="191"/>
        <v>・</v>
      </c>
      <c r="AW13" s="18" t="str">
        <f t="shared" si="191"/>
        <v>・</v>
      </c>
      <c r="AX13" s="18" t="str">
        <f t="shared" si="191"/>
        <v>・</v>
      </c>
      <c r="AY13" s="18" t="str">
        <f t="shared" si="191"/>
        <v>・</v>
      </c>
      <c r="AZ13" s="18" t="str">
        <f t="shared" si="191"/>
        <v>・</v>
      </c>
      <c r="BA13" s="18" t="str">
        <f t="shared" si="191"/>
        <v>・</v>
      </c>
      <c r="BB13" s="18" t="str">
        <f t="shared" si="191"/>
        <v>・</v>
      </c>
      <c r="BC13" s="18" t="str">
        <f t="shared" si="191"/>
        <v>・</v>
      </c>
      <c r="BD13" s="18" t="str">
        <f t="shared" si="191"/>
        <v>・</v>
      </c>
      <c r="BE13" s="18" t="str">
        <f t="shared" si="191"/>
        <v>・</v>
      </c>
      <c r="BF13" s="18" t="str">
        <f t="shared" si="191"/>
        <v>・</v>
      </c>
      <c r="BG13" s="14" t="str">
        <f>CHAR(9505+BG1-56)</f>
        <v>ァ</v>
      </c>
      <c r="BH13" s="14" t="str">
        <f t="shared" ref="BH13:BN13" si="192">CHAR(9505+BH1-56)</f>
        <v>ア</v>
      </c>
      <c r="BI13" s="14" t="str">
        <f t="shared" si="192"/>
        <v>ィ</v>
      </c>
      <c r="BJ13" s="14" t="str">
        <f t="shared" si="192"/>
        <v>イ</v>
      </c>
      <c r="BK13" s="14" t="str">
        <f t="shared" si="192"/>
        <v>ゥ</v>
      </c>
      <c r="BL13" s="14" t="str">
        <f t="shared" si="192"/>
        <v>ウ</v>
      </c>
      <c r="BM13" s="14" t="str">
        <f t="shared" si="192"/>
        <v>ェ</v>
      </c>
      <c r="BN13" s="14" t="str">
        <f t="shared" si="192"/>
        <v>エ</v>
      </c>
      <c r="BP13" s="3" t="s">
        <v>133</v>
      </c>
      <c r="BQ13">
        <f>HEX2DEC(BP13)</f>
        <v>9287</v>
      </c>
      <c r="BR13" s="3">
        <v>2521</v>
      </c>
      <c r="BS13">
        <f>HEX2DEC(BR13)</f>
        <v>9505</v>
      </c>
    </row>
    <row r="14" spans="1:71" x14ac:dyDescent="0.55000000000000004">
      <c r="C14" s="15" t="str">
        <f>DEC2HEX(CODE(C13),4)</f>
        <v>2447</v>
      </c>
      <c r="D14" s="16" t="str">
        <f t="shared" ref="D14:AJ14" si="193">DEC2HEX(CODE(D13),4)</f>
        <v>2448</v>
      </c>
      <c r="E14" s="16" t="str">
        <f t="shared" si="193"/>
        <v>2449</v>
      </c>
      <c r="F14" s="16" t="str">
        <f t="shared" si="193"/>
        <v>244A</v>
      </c>
      <c r="G14" s="16" t="str">
        <f t="shared" si="193"/>
        <v>244B</v>
      </c>
      <c r="H14" s="16" t="str">
        <f t="shared" si="193"/>
        <v>244C</v>
      </c>
      <c r="I14" s="16" t="str">
        <f t="shared" si="193"/>
        <v>244D</v>
      </c>
      <c r="J14" s="16" t="str">
        <f t="shared" si="193"/>
        <v>244E</v>
      </c>
      <c r="K14" s="16" t="str">
        <f t="shared" si="193"/>
        <v>244F</v>
      </c>
      <c r="L14" s="16" t="str">
        <f t="shared" si="193"/>
        <v>2450</v>
      </c>
      <c r="M14" s="16" t="str">
        <f t="shared" si="193"/>
        <v>2451</v>
      </c>
      <c r="N14" s="16" t="str">
        <f t="shared" si="193"/>
        <v>2452</v>
      </c>
      <c r="O14" s="16" t="str">
        <f t="shared" si="193"/>
        <v>2453</v>
      </c>
      <c r="P14" s="16" t="str">
        <f t="shared" si="193"/>
        <v>2454</v>
      </c>
      <c r="Q14" s="16" t="str">
        <f t="shared" si="193"/>
        <v>2455</v>
      </c>
      <c r="R14" s="16" t="str">
        <f t="shared" si="193"/>
        <v>2456</v>
      </c>
      <c r="S14" s="15" t="str">
        <f t="shared" si="193"/>
        <v>2457</v>
      </c>
      <c r="T14" s="16" t="str">
        <f t="shared" si="193"/>
        <v>2458</v>
      </c>
      <c r="U14" s="16" t="str">
        <f t="shared" si="193"/>
        <v>2459</v>
      </c>
      <c r="V14" s="16" t="str">
        <f t="shared" si="193"/>
        <v>245A</v>
      </c>
      <c r="W14" s="16" t="str">
        <f t="shared" si="193"/>
        <v>245B</v>
      </c>
      <c r="X14" s="16" t="str">
        <f t="shared" si="193"/>
        <v>245C</v>
      </c>
      <c r="Y14" s="16" t="str">
        <f t="shared" si="193"/>
        <v>245D</v>
      </c>
      <c r="Z14" s="16" t="str">
        <f t="shared" si="193"/>
        <v>245E</v>
      </c>
      <c r="AA14" s="16" t="str">
        <f t="shared" si="193"/>
        <v>245F</v>
      </c>
      <c r="AB14" s="16" t="str">
        <f t="shared" si="193"/>
        <v>2460</v>
      </c>
      <c r="AC14" s="16" t="str">
        <f t="shared" si="193"/>
        <v>2461</v>
      </c>
      <c r="AD14" s="16" t="str">
        <f t="shared" si="193"/>
        <v>2462</v>
      </c>
      <c r="AE14" s="16" t="str">
        <f t="shared" si="193"/>
        <v>2463</v>
      </c>
      <c r="AF14" s="16" t="str">
        <f t="shared" si="193"/>
        <v>2464</v>
      </c>
      <c r="AG14" s="16" t="str">
        <f t="shared" si="193"/>
        <v>2465</v>
      </c>
      <c r="AH14" s="16" t="str">
        <f t="shared" si="193"/>
        <v>2466</v>
      </c>
      <c r="AI14" s="15" t="str">
        <f t="shared" si="193"/>
        <v>2467</v>
      </c>
      <c r="AJ14" s="16" t="str">
        <f t="shared" si="193"/>
        <v>2468</v>
      </c>
      <c r="AK14" s="16" t="str">
        <f t="shared" ref="AK14" si="194">DEC2HEX(CODE(AK13),4)</f>
        <v>2469</v>
      </c>
      <c r="AL14" s="16" t="str">
        <f t="shared" ref="AL14" si="195">DEC2HEX(CODE(AL13),4)</f>
        <v>246A</v>
      </c>
      <c r="AM14" s="16" t="str">
        <f t="shared" ref="AM14" si="196">DEC2HEX(CODE(AM13),4)</f>
        <v>246B</v>
      </c>
      <c r="AN14" s="16" t="str">
        <f t="shared" ref="AN14" si="197">DEC2HEX(CODE(AN13),4)</f>
        <v>246C</v>
      </c>
      <c r="AO14" s="16" t="str">
        <f t="shared" ref="AO14" si="198">DEC2HEX(CODE(AO13),4)</f>
        <v>246D</v>
      </c>
      <c r="AP14" s="16" t="str">
        <f t="shared" ref="AP14" si="199">DEC2HEX(CODE(AP13),4)</f>
        <v>246E</v>
      </c>
      <c r="AQ14" s="16" t="str">
        <f t="shared" ref="AQ14" si="200">DEC2HEX(CODE(AQ13),4)</f>
        <v>246F</v>
      </c>
      <c r="AR14" s="16" t="str">
        <f t="shared" ref="AR14" si="201">DEC2HEX(CODE(AR13),4)</f>
        <v>2470</v>
      </c>
      <c r="AS14" s="16" t="str">
        <f t="shared" ref="AS14" si="202">DEC2HEX(CODE(AS13),4)</f>
        <v>2471</v>
      </c>
      <c r="AT14" s="16" t="str">
        <f t="shared" ref="AT14" si="203">DEC2HEX(CODE(AT13),4)</f>
        <v>2472</v>
      </c>
      <c r="AU14" s="16" t="str">
        <f t="shared" ref="AU14" si="204">DEC2HEX(CODE(AU13),4)</f>
        <v>2473</v>
      </c>
      <c r="AV14" s="16"/>
      <c r="AW14" s="16"/>
      <c r="AX14" s="16"/>
      <c r="AY14" s="15"/>
      <c r="AZ14" s="16"/>
      <c r="BA14" s="16"/>
      <c r="BB14" s="16"/>
      <c r="BC14" s="16"/>
      <c r="BD14" s="16"/>
      <c r="BE14" s="16"/>
      <c r="BF14" s="16"/>
      <c r="BG14" s="16" t="str">
        <f t="shared" ref="BG14" si="205">DEC2HEX(CODE(BG13),4)</f>
        <v>2521</v>
      </c>
      <c r="BH14" s="16" t="str">
        <f t="shared" ref="BH14" si="206">DEC2HEX(CODE(BH13),4)</f>
        <v>2522</v>
      </c>
      <c r="BI14" s="16" t="str">
        <f t="shared" ref="BI14" si="207">DEC2HEX(CODE(BI13),4)</f>
        <v>2523</v>
      </c>
      <c r="BJ14" s="16" t="str">
        <f t="shared" ref="BJ14" si="208">DEC2HEX(CODE(BJ13),4)</f>
        <v>2524</v>
      </c>
      <c r="BK14" s="16" t="str">
        <f t="shared" ref="BK14" si="209">DEC2HEX(CODE(BK13),4)</f>
        <v>2525</v>
      </c>
      <c r="BL14" s="16" t="str">
        <f t="shared" ref="BL14" si="210">DEC2HEX(CODE(BL13),4)</f>
        <v>2526</v>
      </c>
      <c r="BM14" s="16" t="str">
        <f t="shared" ref="BM14" si="211">DEC2HEX(CODE(BM13),4)</f>
        <v>2527</v>
      </c>
      <c r="BN14" s="16" t="str">
        <f t="shared" ref="BN14" si="212">DEC2HEX(CODE(BN13),4)</f>
        <v>2528</v>
      </c>
    </row>
    <row r="15" spans="1:71" ht="26.5" x14ac:dyDescent="0.55000000000000004">
      <c r="A15">
        <f>A13+64*32</f>
        <v>12288</v>
      </c>
      <c r="B15" s="2" t="str">
        <f>DEC2HEX(A15,5)</f>
        <v>03000</v>
      </c>
      <c r="C15" s="14" t="str">
        <f>CHAR(9513+C1)</f>
        <v>ォ</v>
      </c>
      <c r="D15" s="14" t="str">
        <f>CHAR(9513+D1)</f>
        <v>オ</v>
      </c>
      <c r="E15" s="14" t="str">
        <f t="shared" ref="E15:BN15" si="213">CHAR(9513+E1)</f>
        <v>カ</v>
      </c>
      <c r="F15" s="14" t="str">
        <f t="shared" si="213"/>
        <v>ガ</v>
      </c>
      <c r="G15" s="14" t="str">
        <f t="shared" si="213"/>
        <v>キ</v>
      </c>
      <c r="H15" s="14" t="str">
        <f t="shared" si="213"/>
        <v>ギ</v>
      </c>
      <c r="I15" s="14" t="str">
        <f t="shared" si="213"/>
        <v>ク</v>
      </c>
      <c r="J15" s="14" t="str">
        <f t="shared" si="213"/>
        <v>グ</v>
      </c>
      <c r="K15" s="14" t="str">
        <f t="shared" si="213"/>
        <v>ケ</v>
      </c>
      <c r="L15" s="14" t="str">
        <f t="shared" si="213"/>
        <v>ゲ</v>
      </c>
      <c r="M15" s="14" t="str">
        <f t="shared" si="213"/>
        <v>コ</v>
      </c>
      <c r="N15" s="14" t="str">
        <f t="shared" si="213"/>
        <v>ゴ</v>
      </c>
      <c r="O15" s="14" t="str">
        <f t="shared" si="213"/>
        <v>サ</v>
      </c>
      <c r="P15" s="14" t="str">
        <f t="shared" si="213"/>
        <v>ザ</v>
      </c>
      <c r="Q15" s="14" t="str">
        <f t="shared" si="213"/>
        <v>シ</v>
      </c>
      <c r="R15" s="14" t="str">
        <f t="shared" si="213"/>
        <v>ジ</v>
      </c>
      <c r="S15" s="14" t="str">
        <f t="shared" si="213"/>
        <v>ス</v>
      </c>
      <c r="T15" s="14" t="str">
        <f t="shared" si="213"/>
        <v>ズ</v>
      </c>
      <c r="U15" s="14" t="str">
        <f t="shared" si="213"/>
        <v>セ</v>
      </c>
      <c r="V15" s="14" t="str">
        <f t="shared" si="213"/>
        <v>ゼ</v>
      </c>
      <c r="W15" s="14" t="str">
        <f t="shared" si="213"/>
        <v>ソ</v>
      </c>
      <c r="X15" s="14" t="str">
        <f t="shared" si="213"/>
        <v>ゾ</v>
      </c>
      <c r="Y15" s="14" t="str">
        <f t="shared" si="213"/>
        <v>タ</v>
      </c>
      <c r="Z15" s="14" t="str">
        <f t="shared" si="213"/>
        <v>ダ</v>
      </c>
      <c r="AA15" s="14" t="str">
        <f t="shared" si="213"/>
        <v>チ</v>
      </c>
      <c r="AB15" s="14" t="str">
        <f t="shared" si="213"/>
        <v>ヂ</v>
      </c>
      <c r="AC15" s="14" t="str">
        <f t="shared" si="213"/>
        <v>ッ</v>
      </c>
      <c r="AD15" s="14" t="str">
        <f t="shared" si="213"/>
        <v>ツ</v>
      </c>
      <c r="AE15" s="14" t="str">
        <f t="shared" si="213"/>
        <v>ヅ</v>
      </c>
      <c r="AF15" s="14" t="str">
        <f t="shared" si="213"/>
        <v>テ</v>
      </c>
      <c r="AG15" s="14" t="str">
        <f t="shared" si="213"/>
        <v>デ</v>
      </c>
      <c r="AH15" s="14" t="str">
        <f t="shared" si="213"/>
        <v>ト</v>
      </c>
      <c r="AI15" s="14" t="str">
        <f t="shared" si="213"/>
        <v>ド</v>
      </c>
      <c r="AJ15" s="14" t="str">
        <f t="shared" si="213"/>
        <v>ナ</v>
      </c>
      <c r="AK15" s="14" t="str">
        <f t="shared" si="213"/>
        <v>ニ</v>
      </c>
      <c r="AL15" s="14" t="str">
        <f t="shared" si="213"/>
        <v>ヌ</v>
      </c>
      <c r="AM15" s="14" t="str">
        <f t="shared" si="213"/>
        <v>ネ</v>
      </c>
      <c r="AN15" s="14" t="str">
        <f t="shared" si="213"/>
        <v>ノ</v>
      </c>
      <c r="AO15" s="14" t="str">
        <f t="shared" si="213"/>
        <v>ハ</v>
      </c>
      <c r="AP15" s="14" t="str">
        <f t="shared" si="213"/>
        <v>バ</v>
      </c>
      <c r="AQ15" s="14" t="str">
        <f t="shared" si="213"/>
        <v>パ</v>
      </c>
      <c r="AR15" s="14" t="str">
        <f t="shared" si="213"/>
        <v>ヒ</v>
      </c>
      <c r="AS15" s="14" t="str">
        <f t="shared" si="213"/>
        <v>ビ</v>
      </c>
      <c r="AT15" s="14" t="str">
        <f t="shared" si="213"/>
        <v>ピ</v>
      </c>
      <c r="AU15" s="14" t="str">
        <f t="shared" si="213"/>
        <v>フ</v>
      </c>
      <c r="AV15" s="14" t="str">
        <f t="shared" si="213"/>
        <v>ブ</v>
      </c>
      <c r="AW15" s="14" t="str">
        <f t="shared" si="213"/>
        <v>プ</v>
      </c>
      <c r="AX15" s="14" t="str">
        <f t="shared" si="213"/>
        <v>ヘ</v>
      </c>
      <c r="AY15" s="14" t="str">
        <f t="shared" si="213"/>
        <v>ベ</v>
      </c>
      <c r="AZ15" s="14" t="str">
        <f t="shared" si="213"/>
        <v>ペ</v>
      </c>
      <c r="BA15" s="14" t="str">
        <f t="shared" si="213"/>
        <v>ホ</v>
      </c>
      <c r="BB15" s="14" t="str">
        <f t="shared" si="213"/>
        <v>ボ</v>
      </c>
      <c r="BC15" s="14" t="str">
        <f t="shared" si="213"/>
        <v>ポ</v>
      </c>
      <c r="BD15" s="14" t="str">
        <f t="shared" si="213"/>
        <v>マ</v>
      </c>
      <c r="BE15" s="14" t="str">
        <f t="shared" si="213"/>
        <v>ミ</v>
      </c>
      <c r="BF15" s="14" t="str">
        <f t="shared" si="213"/>
        <v>ム</v>
      </c>
      <c r="BG15" s="14" t="str">
        <f t="shared" si="213"/>
        <v>メ</v>
      </c>
      <c r="BH15" s="14" t="str">
        <f t="shared" si="213"/>
        <v>モ</v>
      </c>
      <c r="BI15" s="14" t="str">
        <f t="shared" si="213"/>
        <v>ャ</v>
      </c>
      <c r="BJ15" s="14" t="str">
        <f t="shared" si="213"/>
        <v>ヤ</v>
      </c>
      <c r="BK15" s="14" t="str">
        <f t="shared" si="213"/>
        <v>ュ</v>
      </c>
      <c r="BL15" s="14" t="str">
        <f t="shared" si="213"/>
        <v>ユ</v>
      </c>
      <c r="BM15" s="14" t="str">
        <f t="shared" si="213"/>
        <v>ョ</v>
      </c>
      <c r="BN15" s="14" t="str">
        <f t="shared" si="213"/>
        <v>ヨ</v>
      </c>
      <c r="BP15" s="3" t="s">
        <v>134</v>
      </c>
      <c r="BQ15">
        <f>HEX2DEC(BP15)</f>
        <v>9513</v>
      </c>
    </row>
    <row r="16" spans="1:71" x14ac:dyDescent="0.55000000000000004">
      <c r="C16" s="15" t="str">
        <f>DEC2HEX(CODE(C15),4)</f>
        <v>2529</v>
      </c>
      <c r="D16" s="16" t="str">
        <f>DEC2HEX(CODE(D15),4)</f>
        <v>252A</v>
      </c>
      <c r="E16" s="16" t="str">
        <f t="shared" ref="E16:BN16" si="214">DEC2HEX(CODE(E15),4)</f>
        <v>252B</v>
      </c>
      <c r="F16" s="16" t="str">
        <f t="shared" si="214"/>
        <v>252C</v>
      </c>
      <c r="G16" s="16" t="str">
        <f t="shared" si="214"/>
        <v>252D</v>
      </c>
      <c r="H16" s="16" t="str">
        <f t="shared" si="214"/>
        <v>252E</v>
      </c>
      <c r="I16" s="16" t="str">
        <f t="shared" si="214"/>
        <v>252F</v>
      </c>
      <c r="J16" s="16" t="str">
        <f t="shared" si="214"/>
        <v>2530</v>
      </c>
      <c r="K16" s="16" t="str">
        <f t="shared" si="214"/>
        <v>2531</v>
      </c>
      <c r="L16" s="16" t="str">
        <f t="shared" si="214"/>
        <v>2532</v>
      </c>
      <c r="M16" s="16" t="str">
        <f t="shared" si="214"/>
        <v>2533</v>
      </c>
      <c r="N16" s="16" t="str">
        <f t="shared" si="214"/>
        <v>2534</v>
      </c>
      <c r="O16" s="16" t="str">
        <f t="shared" si="214"/>
        <v>2535</v>
      </c>
      <c r="P16" s="16" t="str">
        <f t="shared" si="214"/>
        <v>2536</v>
      </c>
      <c r="Q16" s="16" t="str">
        <f t="shared" si="214"/>
        <v>2537</v>
      </c>
      <c r="R16" s="16" t="str">
        <f t="shared" si="214"/>
        <v>2538</v>
      </c>
      <c r="S16" s="15" t="str">
        <f t="shared" si="214"/>
        <v>2539</v>
      </c>
      <c r="T16" s="16" t="str">
        <f t="shared" si="214"/>
        <v>253A</v>
      </c>
      <c r="U16" s="16" t="str">
        <f t="shared" si="214"/>
        <v>253B</v>
      </c>
      <c r="V16" s="16" t="str">
        <f t="shared" si="214"/>
        <v>253C</v>
      </c>
      <c r="W16" s="16" t="str">
        <f t="shared" si="214"/>
        <v>253D</v>
      </c>
      <c r="X16" s="16" t="str">
        <f t="shared" si="214"/>
        <v>253E</v>
      </c>
      <c r="Y16" s="16" t="str">
        <f t="shared" si="214"/>
        <v>253F</v>
      </c>
      <c r="Z16" s="16" t="str">
        <f t="shared" si="214"/>
        <v>2540</v>
      </c>
      <c r="AA16" s="16" t="str">
        <f t="shared" si="214"/>
        <v>2541</v>
      </c>
      <c r="AB16" s="16" t="str">
        <f t="shared" si="214"/>
        <v>2542</v>
      </c>
      <c r="AC16" s="16" t="str">
        <f t="shared" si="214"/>
        <v>2543</v>
      </c>
      <c r="AD16" s="16" t="str">
        <f t="shared" si="214"/>
        <v>2544</v>
      </c>
      <c r="AE16" s="16" t="str">
        <f t="shared" si="214"/>
        <v>2545</v>
      </c>
      <c r="AF16" s="16" t="str">
        <f t="shared" si="214"/>
        <v>2546</v>
      </c>
      <c r="AG16" s="16" t="str">
        <f t="shared" si="214"/>
        <v>2547</v>
      </c>
      <c r="AH16" s="16" t="str">
        <f t="shared" si="214"/>
        <v>2548</v>
      </c>
      <c r="AI16" s="15" t="str">
        <f t="shared" si="214"/>
        <v>2549</v>
      </c>
      <c r="AJ16" s="16" t="str">
        <f t="shared" si="214"/>
        <v>254A</v>
      </c>
      <c r="AK16" s="16" t="str">
        <f t="shared" si="214"/>
        <v>254B</v>
      </c>
      <c r="AL16" s="16" t="str">
        <f t="shared" si="214"/>
        <v>254C</v>
      </c>
      <c r="AM16" s="16" t="str">
        <f t="shared" si="214"/>
        <v>254D</v>
      </c>
      <c r="AN16" s="16" t="str">
        <f t="shared" si="214"/>
        <v>254E</v>
      </c>
      <c r="AO16" s="16" t="str">
        <f t="shared" si="214"/>
        <v>254F</v>
      </c>
      <c r="AP16" s="16" t="str">
        <f t="shared" si="214"/>
        <v>2550</v>
      </c>
      <c r="AQ16" s="16" t="str">
        <f t="shared" si="214"/>
        <v>2551</v>
      </c>
      <c r="AR16" s="16" t="str">
        <f t="shared" si="214"/>
        <v>2552</v>
      </c>
      <c r="AS16" s="16" t="str">
        <f t="shared" si="214"/>
        <v>2553</v>
      </c>
      <c r="AT16" s="16" t="str">
        <f t="shared" si="214"/>
        <v>2554</v>
      </c>
      <c r="AU16" s="16" t="str">
        <f t="shared" si="214"/>
        <v>2555</v>
      </c>
      <c r="AV16" s="16" t="str">
        <f t="shared" si="214"/>
        <v>2556</v>
      </c>
      <c r="AW16" s="16" t="str">
        <f t="shared" si="214"/>
        <v>2557</v>
      </c>
      <c r="AX16" s="16" t="str">
        <f t="shared" si="214"/>
        <v>2558</v>
      </c>
      <c r="AY16" s="15" t="str">
        <f t="shared" si="214"/>
        <v>2559</v>
      </c>
      <c r="AZ16" s="16" t="str">
        <f t="shared" si="214"/>
        <v>255A</v>
      </c>
      <c r="BA16" s="16" t="str">
        <f t="shared" si="214"/>
        <v>255B</v>
      </c>
      <c r="BB16" s="16" t="str">
        <f t="shared" si="214"/>
        <v>255C</v>
      </c>
      <c r="BC16" s="16" t="str">
        <f t="shared" si="214"/>
        <v>255D</v>
      </c>
      <c r="BD16" s="16" t="str">
        <f t="shared" si="214"/>
        <v>255E</v>
      </c>
      <c r="BE16" s="16" t="str">
        <f t="shared" si="214"/>
        <v>255F</v>
      </c>
      <c r="BF16" s="16" t="str">
        <f t="shared" si="214"/>
        <v>2560</v>
      </c>
      <c r="BG16" s="16" t="str">
        <f t="shared" si="214"/>
        <v>2561</v>
      </c>
      <c r="BH16" s="16" t="str">
        <f t="shared" si="214"/>
        <v>2562</v>
      </c>
      <c r="BI16" s="16" t="str">
        <f t="shared" si="214"/>
        <v>2563</v>
      </c>
      <c r="BJ16" s="16" t="str">
        <f t="shared" si="214"/>
        <v>2564</v>
      </c>
      <c r="BK16" s="16" t="str">
        <f t="shared" si="214"/>
        <v>2565</v>
      </c>
      <c r="BL16" s="16" t="str">
        <f t="shared" si="214"/>
        <v>2566</v>
      </c>
      <c r="BM16" s="16" t="str">
        <f t="shared" si="214"/>
        <v>2567</v>
      </c>
      <c r="BN16" s="16" t="str">
        <f t="shared" si="214"/>
        <v>2568</v>
      </c>
    </row>
    <row r="17" spans="1:71" ht="26.5" x14ac:dyDescent="0.55000000000000004">
      <c r="A17">
        <f>A15+64*32</f>
        <v>14336</v>
      </c>
      <c r="B17" s="2" t="str">
        <f>DEC2HEX(A17,5)</f>
        <v>03800</v>
      </c>
      <c r="C17" s="14" t="str">
        <f>CHAR(9577+C1)</f>
        <v>ラ</v>
      </c>
      <c r="D17" s="14" t="str">
        <f>CHAR(9577+D1)</f>
        <v>リ</v>
      </c>
      <c r="E17" s="14" t="str">
        <f t="shared" ref="E17:X17" si="215">CHAR(9577+E1)</f>
        <v>ル</v>
      </c>
      <c r="F17" s="14" t="str">
        <f t="shared" si="215"/>
        <v>レ</v>
      </c>
      <c r="G17" s="14" t="str">
        <f t="shared" si="215"/>
        <v>ロ</v>
      </c>
      <c r="H17" s="14" t="str">
        <f t="shared" si="215"/>
        <v>ヮ</v>
      </c>
      <c r="I17" s="14" t="str">
        <f t="shared" si="215"/>
        <v>ワ</v>
      </c>
      <c r="J17" s="14" t="str">
        <f t="shared" si="215"/>
        <v>ヰ</v>
      </c>
      <c r="K17" s="14" t="str">
        <f t="shared" si="215"/>
        <v>ヱ</v>
      </c>
      <c r="L17" s="14" t="str">
        <f t="shared" si="215"/>
        <v>ヲ</v>
      </c>
      <c r="M17" s="14" t="str">
        <f t="shared" si="215"/>
        <v>ン</v>
      </c>
      <c r="N17" s="14" t="str">
        <f t="shared" si="215"/>
        <v>ヴ</v>
      </c>
      <c r="O17" s="14" t="str">
        <f t="shared" si="215"/>
        <v>ヵ</v>
      </c>
      <c r="P17" s="14" t="str">
        <f t="shared" si="215"/>
        <v>ヶ</v>
      </c>
      <c r="Q17" s="18" t="str">
        <f t="shared" si="215"/>
        <v>・</v>
      </c>
      <c r="R17" s="18" t="str">
        <f t="shared" si="215"/>
        <v>・</v>
      </c>
      <c r="S17" s="18" t="str">
        <f t="shared" si="215"/>
        <v>・</v>
      </c>
      <c r="T17" s="18" t="str">
        <f t="shared" si="215"/>
        <v>・</v>
      </c>
      <c r="U17" s="18" t="str">
        <f t="shared" si="215"/>
        <v>・</v>
      </c>
      <c r="V17" s="18" t="str">
        <f t="shared" si="215"/>
        <v>・</v>
      </c>
      <c r="W17" s="18" t="str">
        <f t="shared" si="215"/>
        <v>・</v>
      </c>
      <c r="X17" s="18" t="str">
        <f t="shared" si="215"/>
        <v>・</v>
      </c>
      <c r="Y17" s="14" t="str">
        <f>CHAR(9761+Y1-22)</f>
        <v>Α</v>
      </c>
      <c r="Z17" s="14" t="str">
        <f>CHAR(9761+Z1-22)</f>
        <v>Β</v>
      </c>
      <c r="AA17" s="14" t="str">
        <f t="shared" ref="AA17:BN17" si="216">CHAR(9761+AA1-22)</f>
        <v>Γ</v>
      </c>
      <c r="AB17" s="14" t="str">
        <f t="shared" si="216"/>
        <v>Δ</v>
      </c>
      <c r="AC17" s="14" t="str">
        <f t="shared" si="216"/>
        <v>Ε</v>
      </c>
      <c r="AD17" s="14" t="str">
        <f t="shared" si="216"/>
        <v>Ζ</v>
      </c>
      <c r="AE17" s="14" t="str">
        <f t="shared" si="216"/>
        <v>Η</v>
      </c>
      <c r="AF17" s="14" t="str">
        <f t="shared" si="216"/>
        <v>Θ</v>
      </c>
      <c r="AG17" s="14" t="str">
        <f t="shared" si="216"/>
        <v>Ι</v>
      </c>
      <c r="AH17" s="14" t="str">
        <f t="shared" si="216"/>
        <v>Κ</v>
      </c>
      <c r="AI17" s="14" t="str">
        <f t="shared" si="216"/>
        <v>Λ</v>
      </c>
      <c r="AJ17" s="14" t="str">
        <f t="shared" si="216"/>
        <v>Μ</v>
      </c>
      <c r="AK17" s="14" t="str">
        <f t="shared" si="216"/>
        <v>Ν</v>
      </c>
      <c r="AL17" s="14" t="str">
        <f t="shared" si="216"/>
        <v>Ξ</v>
      </c>
      <c r="AM17" s="14" t="str">
        <f t="shared" si="216"/>
        <v>Ο</v>
      </c>
      <c r="AN17" s="14" t="str">
        <f t="shared" si="216"/>
        <v>Π</v>
      </c>
      <c r="AO17" s="14" t="str">
        <f t="shared" si="216"/>
        <v>Ρ</v>
      </c>
      <c r="AP17" s="14" t="str">
        <f t="shared" si="216"/>
        <v>Σ</v>
      </c>
      <c r="AQ17" s="14" t="str">
        <f t="shared" si="216"/>
        <v>Τ</v>
      </c>
      <c r="AR17" s="14" t="str">
        <f t="shared" si="216"/>
        <v>Υ</v>
      </c>
      <c r="AS17" s="14" t="str">
        <f t="shared" si="216"/>
        <v>Φ</v>
      </c>
      <c r="AT17" s="14" t="str">
        <f t="shared" si="216"/>
        <v>Χ</v>
      </c>
      <c r="AU17" s="14" t="str">
        <f t="shared" si="216"/>
        <v>Ψ</v>
      </c>
      <c r="AV17" s="14" t="str">
        <f t="shared" si="216"/>
        <v>Ω</v>
      </c>
      <c r="AW17" s="18" t="str">
        <f t="shared" si="216"/>
        <v>・</v>
      </c>
      <c r="AX17" s="18" t="str">
        <f t="shared" si="216"/>
        <v>・</v>
      </c>
      <c r="AY17" s="18" t="str">
        <f t="shared" si="216"/>
        <v>・</v>
      </c>
      <c r="AZ17" s="18" t="str">
        <f t="shared" si="216"/>
        <v>・</v>
      </c>
      <c r="BA17" s="18" t="str">
        <f t="shared" si="216"/>
        <v>・</v>
      </c>
      <c r="BB17" s="18" t="str">
        <f t="shared" si="216"/>
        <v>・</v>
      </c>
      <c r="BC17" s="18" t="str">
        <f t="shared" si="216"/>
        <v>・</v>
      </c>
      <c r="BD17" s="18" t="str">
        <f t="shared" si="216"/>
        <v>・</v>
      </c>
      <c r="BE17" s="14" t="str">
        <f t="shared" si="216"/>
        <v>α</v>
      </c>
      <c r="BF17" s="14" t="str">
        <f t="shared" si="216"/>
        <v>β</v>
      </c>
      <c r="BG17" s="14" t="str">
        <f t="shared" si="216"/>
        <v>γ</v>
      </c>
      <c r="BH17" s="14" t="str">
        <f t="shared" si="216"/>
        <v>δ</v>
      </c>
      <c r="BI17" s="14" t="str">
        <f t="shared" si="216"/>
        <v>ε</v>
      </c>
      <c r="BJ17" s="14" t="str">
        <f t="shared" si="216"/>
        <v>ζ</v>
      </c>
      <c r="BK17" s="14" t="str">
        <f t="shared" si="216"/>
        <v>η</v>
      </c>
      <c r="BL17" s="14" t="str">
        <f t="shared" si="216"/>
        <v>θ</v>
      </c>
      <c r="BM17" s="14" t="str">
        <f t="shared" si="216"/>
        <v>ι</v>
      </c>
      <c r="BN17" s="14" t="str">
        <f t="shared" si="216"/>
        <v>κ</v>
      </c>
      <c r="BP17" s="3" t="s">
        <v>135</v>
      </c>
      <c r="BQ17">
        <f>HEX2DEC(BP17)</f>
        <v>9577</v>
      </c>
      <c r="BR17" s="3">
        <v>2621</v>
      </c>
      <c r="BS17">
        <f>HEX2DEC(BR17)</f>
        <v>9761</v>
      </c>
    </row>
    <row r="18" spans="1:71" x14ac:dyDescent="0.55000000000000004">
      <c r="C18" s="15" t="str">
        <f>DEC2HEX(CODE(C17),4)</f>
        <v>2569</v>
      </c>
      <c r="D18" s="16" t="str">
        <f>DEC2HEX(CODE(D17),4)</f>
        <v>256A</v>
      </c>
      <c r="E18" s="16" t="str">
        <f t="shared" ref="E18:Z18" si="217">DEC2HEX(CODE(E17),4)</f>
        <v>256B</v>
      </c>
      <c r="F18" s="16" t="str">
        <f t="shared" si="217"/>
        <v>256C</v>
      </c>
      <c r="G18" s="16" t="str">
        <f t="shared" si="217"/>
        <v>256D</v>
      </c>
      <c r="H18" s="16" t="str">
        <f t="shared" si="217"/>
        <v>256E</v>
      </c>
      <c r="I18" s="16" t="str">
        <f t="shared" si="217"/>
        <v>256F</v>
      </c>
      <c r="J18" s="16" t="str">
        <f t="shared" si="217"/>
        <v>2570</v>
      </c>
      <c r="K18" s="16" t="str">
        <f t="shared" si="217"/>
        <v>2571</v>
      </c>
      <c r="L18" s="16" t="str">
        <f t="shared" si="217"/>
        <v>2572</v>
      </c>
      <c r="M18" s="16" t="str">
        <f t="shared" si="217"/>
        <v>2573</v>
      </c>
      <c r="N18" s="16" t="str">
        <f t="shared" si="217"/>
        <v>2574</v>
      </c>
      <c r="O18" s="16" t="str">
        <f t="shared" si="217"/>
        <v>2575</v>
      </c>
      <c r="P18" s="16" t="str">
        <f t="shared" si="217"/>
        <v>2576</v>
      </c>
      <c r="Q18" s="16"/>
      <c r="R18" s="16"/>
      <c r="S18" s="15"/>
      <c r="T18" s="16"/>
      <c r="U18" s="16"/>
      <c r="V18" s="16"/>
      <c r="W18" s="16"/>
      <c r="X18" s="16"/>
      <c r="Y18" s="16" t="str">
        <f t="shared" si="217"/>
        <v>2621</v>
      </c>
      <c r="Z18" s="16" t="str">
        <f t="shared" si="217"/>
        <v>2622</v>
      </c>
      <c r="AA18" s="16" t="str">
        <f t="shared" ref="AA18" si="218">DEC2HEX(CODE(AA17),4)</f>
        <v>2623</v>
      </c>
      <c r="AB18" s="16" t="str">
        <f t="shared" ref="AB18" si="219">DEC2HEX(CODE(AB17),4)</f>
        <v>2624</v>
      </c>
      <c r="AC18" s="16" t="str">
        <f t="shared" ref="AC18" si="220">DEC2HEX(CODE(AC17),4)</f>
        <v>2625</v>
      </c>
      <c r="AD18" s="16" t="str">
        <f t="shared" ref="AD18" si="221">DEC2HEX(CODE(AD17),4)</f>
        <v>2626</v>
      </c>
      <c r="AE18" s="16" t="str">
        <f t="shared" ref="AE18" si="222">DEC2HEX(CODE(AE17),4)</f>
        <v>2627</v>
      </c>
      <c r="AF18" s="16" t="str">
        <f t="shared" ref="AF18" si="223">DEC2HEX(CODE(AF17),4)</f>
        <v>2628</v>
      </c>
      <c r="AG18" s="16" t="str">
        <f t="shared" ref="AG18" si="224">DEC2HEX(CODE(AG17),4)</f>
        <v>2629</v>
      </c>
      <c r="AH18" s="16" t="str">
        <f t="shared" ref="AH18" si="225">DEC2HEX(CODE(AH17),4)</f>
        <v>262A</v>
      </c>
      <c r="AI18" s="15" t="str">
        <f t="shared" ref="AI18" si="226">DEC2HEX(CODE(AI17),4)</f>
        <v>262B</v>
      </c>
      <c r="AJ18" s="16" t="str">
        <f t="shared" ref="AJ18" si="227">DEC2HEX(CODE(AJ17),4)</f>
        <v>262C</v>
      </c>
      <c r="AK18" s="16" t="str">
        <f t="shared" ref="AK18" si="228">DEC2HEX(CODE(AK17),4)</f>
        <v>262D</v>
      </c>
      <c r="AL18" s="16" t="str">
        <f t="shared" ref="AL18" si="229">DEC2HEX(CODE(AL17),4)</f>
        <v>262E</v>
      </c>
      <c r="AM18" s="16" t="str">
        <f t="shared" ref="AM18" si="230">DEC2HEX(CODE(AM17),4)</f>
        <v>262F</v>
      </c>
      <c r="AN18" s="16" t="str">
        <f t="shared" ref="AN18" si="231">DEC2HEX(CODE(AN17),4)</f>
        <v>2630</v>
      </c>
      <c r="AO18" s="16" t="str">
        <f t="shared" ref="AO18" si="232">DEC2HEX(CODE(AO17),4)</f>
        <v>2631</v>
      </c>
      <c r="AP18" s="16" t="str">
        <f t="shared" ref="AP18" si="233">DEC2HEX(CODE(AP17),4)</f>
        <v>2632</v>
      </c>
      <c r="AQ18" s="16" t="str">
        <f t="shared" ref="AQ18" si="234">DEC2HEX(CODE(AQ17),4)</f>
        <v>2633</v>
      </c>
      <c r="AR18" s="16" t="str">
        <f t="shared" ref="AR18" si="235">DEC2HEX(CODE(AR17),4)</f>
        <v>2634</v>
      </c>
      <c r="AS18" s="16" t="str">
        <f t="shared" ref="AS18" si="236">DEC2HEX(CODE(AS17),4)</f>
        <v>2635</v>
      </c>
      <c r="AT18" s="16" t="str">
        <f t="shared" ref="AT18" si="237">DEC2HEX(CODE(AT17),4)</f>
        <v>2636</v>
      </c>
      <c r="AU18" s="16" t="str">
        <f t="shared" ref="AU18" si="238">DEC2HEX(CODE(AU17),4)</f>
        <v>2637</v>
      </c>
      <c r="AV18" s="16" t="str">
        <f t="shared" ref="AV18" si="239">DEC2HEX(CODE(AV17),4)</f>
        <v>2638</v>
      </c>
      <c r="AW18" s="16"/>
      <c r="AX18" s="16"/>
      <c r="AY18" s="15"/>
      <c r="AZ18" s="16"/>
      <c r="BA18" s="16"/>
      <c r="BB18" s="16"/>
      <c r="BC18" s="16"/>
      <c r="BD18" s="16"/>
      <c r="BE18" s="16" t="str">
        <f t="shared" ref="BE18" si="240">DEC2HEX(CODE(BE17),4)</f>
        <v>2641</v>
      </c>
      <c r="BF18" s="16" t="str">
        <f t="shared" ref="BF18" si="241">DEC2HEX(CODE(BF17),4)</f>
        <v>2642</v>
      </c>
      <c r="BG18" s="16" t="str">
        <f t="shared" ref="BG18" si="242">DEC2HEX(CODE(BG17),4)</f>
        <v>2643</v>
      </c>
      <c r="BH18" s="16" t="str">
        <f t="shared" ref="BH18" si="243">DEC2HEX(CODE(BH17),4)</f>
        <v>2644</v>
      </c>
      <c r="BI18" s="16" t="str">
        <f t="shared" ref="BI18" si="244">DEC2HEX(CODE(BI17),4)</f>
        <v>2645</v>
      </c>
      <c r="BJ18" s="16" t="str">
        <f t="shared" ref="BJ18" si="245">DEC2HEX(CODE(BJ17),4)</f>
        <v>2646</v>
      </c>
      <c r="BK18" s="16" t="str">
        <f t="shared" ref="BK18" si="246">DEC2HEX(CODE(BK17),4)</f>
        <v>2647</v>
      </c>
      <c r="BL18" s="16" t="str">
        <f t="shared" ref="BL18" si="247">DEC2HEX(CODE(BL17),4)</f>
        <v>2648</v>
      </c>
      <c r="BM18" s="16" t="str">
        <f t="shared" ref="BM18" si="248">DEC2HEX(CODE(BM17),4)</f>
        <v>2649</v>
      </c>
      <c r="BN18" s="16" t="str">
        <f t="shared" ref="BN18" si="249">DEC2HEX(CODE(BN17),4)</f>
        <v>264A</v>
      </c>
    </row>
    <row r="19" spans="1:71" ht="26.5" x14ac:dyDescent="0.55000000000000004">
      <c r="A19">
        <f>A17+64*32</f>
        <v>16384</v>
      </c>
      <c r="B19" s="2" t="str">
        <f>DEC2HEX(A19,5)</f>
        <v>04000</v>
      </c>
      <c r="C19" s="14" t="str">
        <f>CHAR(9803+C1)</f>
        <v>λ</v>
      </c>
      <c r="D19" s="14" t="str">
        <f>CHAR(9803+D1)</f>
        <v>μ</v>
      </c>
      <c r="E19" s="14" t="str">
        <f t="shared" ref="E19:AH19" si="250">CHAR(9803+E1)</f>
        <v>ν</v>
      </c>
      <c r="F19" s="14" t="str">
        <f t="shared" si="250"/>
        <v>ξ</v>
      </c>
      <c r="G19" s="14" t="str">
        <f t="shared" si="250"/>
        <v>ο</v>
      </c>
      <c r="H19" s="14" t="str">
        <f t="shared" si="250"/>
        <v>π</v>
      </c>
      <c r="I19" s="14" t="str">
        <f t="shared" si="250"/>
        <v>ρ</v>
      </c>
      <c r="J19" s="14" t="str">
        <f t="shared" si="250"/>
        <v>σ</v>
      </c>
      <c r="K19" s="14" t="str">
        <f t="shared" si="250"/>
        <v>τ</v>
      </c>
      <c r="L19" s="14" t="str">
        <f t="shared" si="250"/>
        <v>υ</v>
      </c>
      <c r="M19" s="14" t="str">
        <f t="shared" si="250"/>
        <v>φ</v>
      </c>
      <c r="N19" s="14" t="str">
        <f t="shared" si="250"/>
        <v>χ</v>
      </c>
      <c r="O19" s="14" t="str">
        <f t="shared" si="250"/>
        <v>ψ</v>
      </c>
      <c r="P19" s="14" t="str">
        <f t="shared" si="250"/>
        <v>ω</v>
      </c>
      <c r="Q19" s="18" t="str">
        <f t="shared" si="250"/>
        <v>・</v>
      </c>
      <c r="R19" s="18" t="str">
        <f t="shared" si="250"/>
        <v>・</v>
      </c>
      <c r="S19" s="18" t="str">
        <f t="shared" si="250"/>
        <v>・</v>
      </c>
      <c r="T19" s="18" t="str">
        <f t="shared" si="250"/>
        <v>・</v>
      </c>
      <c r="U19" s="18" t="str">
        <f t="shared" si="250"/>
        <v>・</v>
      </c>
      <c r="V19" s="18" t="str">
        <f t="shared" si="250"/>
        <v>・</v>
      </c>
      <c r="W19" s="18" t="str">
        <f t="shared" si="250"/>
        <v>・</v>
      </c>
      <c r="X19" s="18" t="str">
        <f t="shared" si="250"/>
        <v>・</v>
      </c>
      <c r="Y19" s="18" t="str">
        <f t="shared" si="250"/>
        <v>・</v>
      </c>
      <c r="Z19" s="18" t="str">
        <f t="shared" si="250"/>
        <v>・</v>
      </c>
      <c r="AA19" s="18" t="str">
        <f t="shared" si="250"/>
        <v>・</v>
      </c>
      <c r="AB19" s="18" t="str">
        <f t="shared" si="250"/>
        <v>・</v>
      </c>
      <c r="AC19" s="18" t="str">
        <f t="shared" si="250"/>
        <v>・</v>
      </c>
      <c r="AD19" s="18" t="str">
        <f t="shared" si="250"/>
        <v>・</v>
      </c>
      <c r="AE19" s="18" t="str">
        <f t="shared" si="250"/>
        <v>・</v>
      </c>
      <c r="AF19" s="18" t="str">
        <f t="shared" si="250"/>
        <v>・</v>
      </c>
      <c r="AG19" s="18" t="str">
        <f t="shared" si="250"/>
        <v>・</v>
      </c>
      <c r="AH19" s="18" t="str">
        <f t="shared" si="250"/>
        <v>・</v>
      </c>
      <c r="AI19" s="18" t="str">
        <f t="shared" ref="AI19:BB19" si="251">CHAR(9803+AI1)</f>
        <v>・</v>
      </c>
      <c r="AJ19" s="18" t="str">
        <f t="shared" si="251"/>
        <v>・</v>
      </c>
      <c r="AK19" s="18" t="str">
        <f t="shared" si="251"/>
        <v>・</v>
      </c>
      <c r="AL19" s="18" t="str">
        <f t="shared" si="251"/>
        <v>・</v>
      </c>
      <c r="AM19" s="18" t="str">
        <f t="shared" si="251"/>
        <v>・</v>
      </c>
      <c r="AN19" s="18" t="str">
        <f t="shared" si="251"/>
        <v>・</v>
      </c>
      <c r="AO19" s="18" t="str">
        <f t="shared" si="251"/>
        <v>・</v>
      </c>
      <c r="AP19" s="18" t="str">
        <f t="shared" si="251"/>
        <v>・</v>
      </c>
      <c r="AQ19" s="18" t="str">
        <f t="shared" si="251"/>
        <v>・</v>
      </c>
      <c r="AR19" s="18" t="str">
        <f t="shared" si="251"/>
        <v>・</v>
      </c>
      <c r="AS19" s="18" t="str">
        <f t="shared" si="251"/>
        <v>・</v>
      </c>
      <c r="AT19" s="18" t="str">
        <f t="shared" si="251"/>
        <v>・</v>
      </c>
      <c r="AU19" s="18" t="str">
        <f t="shared" si="251"/>
        <v>・</v>
      </c>
      <c r="AV19" s="18" t="str">
        <f t="shared" si="251"/>
        <v>・</v>
      </c>
      <c r="AW19" s="18" t="str">
        <f t="shared" si="251"/>
        <v>・</v>
      </c>
      <c r="AX19" s="18" t="str">
        <f t="shared" si="251"/>
        <v>・</v>
      </c>
      <c r="AY19" s="18" t="str">
        <f t="shared" si="251"/>
        <v>・</v>
      </c>
      <c r="AZ19" s="18" t="str">
        <f t="shared" si="251"/>
        <v>・</v>
      </c>
      <c r="BA19" s="18" t="str">
        <f t="shared" si="251"/>
        <v>・</v>
      </c>
      <c r="BB19" s="18" t="str">
        <f t="shared" si="251"/>
        <v>・</v>
      </c>
      <c r="BC19" s="14" t="str">
        <f>CHAR(10017+BC1-52)</f>
        <v>А</v>
      </c>
      <c r="BD19" s="14" t="str">
        <f t="shared" ref="BD19:BN19" si="252">CHAR(10017+BD1-52)</f>
        <v>Б</v>
      </c>
      <c r="BE19" s="14" t="str">
        <f t="shared" si="252"/>
        <v>В</v>
      </c>
      <c r="BF19" s="14" t="str">
        <f t="shared" si="252"/>
        <v>Г</v>
      </c>
      <c r="BG19" s="14" t="str">
        <f t="shared" si="252"/>
        <v>Д</v>
      </c>
      <c r="BH19" s="14" t="str">
        <f t="shared" si="252"/>
        <v>Е</v>
      </c>
      <c r="BI19" s="14" t="str">
        <f t="shared" si="252"/>
        <v>Ё</v>
      </c>
      <c r="BJ19" s="14" t="str">
        <f t="shared" si="252"/>
        <v>Ж</v>
      </c>
      <c r="BK19" s="14" t="str">
        <f t="shared" si="252"/>
        <v>З</v>
      </c>
      <c r="BL19" s="14" t="str">
        <f t="shared" si="252"/>
        <v>И</v>
      </c>
      <c r="BM19" s="14" t="str">
        <f t="shared" si="252"/>
        <v>Й</v>
      </c>
      <c r="BN19" s="14" t="str">
        <f t="shared" si="252"/>
        <v>К</v>
      </c>
      <c r="BP19" s="3" t="s">
        <v>136</v>
      </c>
      <c r="BQ19">
        <f>HEX2DEC(BP19)</f>
        <v>9803</v>
      </c>
      <c r="BR19" s="3">
        <v>2721</v>
      </c>
      <c r="BS19">
        <f>HEX2DEC(BR19)</f>
        <v>10017</v>
      </c>
    </row>
    <row r="20" spans="1:71" x14ac:dyDescent="0.55000000000000004">
      <c r="C20" s="15" t="str">
        <f>DEC2HEX(CODE(C19),4)</f>
        <v>264B</v>
      </c>
      <c r="D20" s="16" t="str">
        <f>DEC2HEX(CODE(D19),4)</f>
        <v>264C</v>
      </c>
      <c r="E20" s="16" t="str">
        <f t="shared" ref="E20:P20" si="253">DEC2HEX(CODE(E19),4)</f>
        <v>264D</v>
      </c>
      <c r="F20" s="16" t="str">
        <f t="shared" si="253"/>
        <v>264E</v>
      </c>
      <c r="G20" s="16" t="str">
        <f t="shared" si="253"/>
        <v>264F</v>
      </c>
      <c r="H20" s="16" t="str">
        <f t="shared" si="253"/>
        <v>2650</v>
      </c>
      <c r="I20" s="16" t="str">
        <f t="shared" si="253"/>
        <v>2651</v>
      </c>
      <c r="J20" s="16" t="str">
        <f t="shared" si="253"/>
        <v>2652</v>
      </c>
      <c r="K20" s="16" t="str">
        <f t="shared" si="253"/>
        <v>2653</v>
      </c>
      <c r="L20" s="16" t="str">
        <f t="shared" si="253"/>
        <v>2654</v>
      </c>
      <c r="M20" s="16" t="str">
        <f t="shared" si="253"/>
        <v>2655</v>
      </c>
      <c r="N20" s="16" t="str">
        <f t="shared" si="253"/>
        <v>2656</v>
      </c>
      <c r="O20" s="16" t="str">
        <f t="shared" si="253"/>
        <v>2657</v>
      </c>
      <c r="P20" s="16" t="str">
        <f t="shared" si="253"/>
        <v>2658</v>
      </c>
      <c r="Q20" s="16"/>
      <c r="R20" s="16"/>
      <c r="S20" s="15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5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5"/>
      <c r="AZ20" s="16"/>
      <c r="BA20" s="16"/>
      <c r="BB20" s="16"/>
      <c r="BC20" s="16" t="str">
        <f t="shared" ref="BC20" si="254">DEC2HEX(CODE(BC19),4)</f>
        <v>2721</v>
      </c>
      <c r="BD20" s="16" t="str">
        <f t="shared" ref="BD20" si="255">DEC2HEX(CODE(BD19),4)</f>
        <v>2722</v>
      </c>
      <c r="BE20" s="16" t="str">
        <f t="shared" ref="BE20" si="256">DEC2HEX(CODE(BE19),4)</f>
        <v>2723</v>
      </c>
      <c r="BF20" s="16" t="str">
        <f t="shared" ref="BF20" si="257">DEC2HEX(CODE(BF19),4)</f>
        <v>2724</v>
      </c>
      <c r="BG20" s="16" t="str">
        <f t="shared" ref="BG20" si="258">DEC2HEX(CODE(BG19),4)</f>
        <v>2725</v>
      </c>
      <c r="BH20" s="16" t="str">
        <f t="shared" ref="BH20" si="259">DEC2HEX(CODE(BH19),4)</f>
        <v>2726</v>
      </c>
      <c r="BI20" s="16" t="str">
        <f t="shared" ref="BI20" si="260">DEC2HEX(CODE(BI19),4)</f>
        <v>2727</v>
      </c>
      <c r="BJ20" s="16" t="str">
        <f t="shared" ref="BJ20" si="261">DEC2HEX(CODE(BJ19),4)</f>
        <v>2728</v>
      </c>
      <c r="BK20" s="16" t="str">
        <f t="shared" ref="BK20" si="262">DEC2HEX(CODE(BK19),4)</f>
        <v>2729</v>
      </c>
      <c r="BL20" s="16" t="str">
        <f t="shared" ref="BL20" si="263">DEC2HEX(CODE(BL19),4)</f>
        <v>272A</v>
      </c>
      <c r="BM20" s="16" t="str">
        <f t="shared" ref="BM20" si="264">DEC2HEX(CODE(BM19),4)</f>
        <v>272B</v>
      </c>
      <c r="BN20" s="16" t="str">
        <f t="shared" ref="BN20" si="265">DEC2HEX(CODE(BN19),4)</f>
        <v>272C</v>
      </c>
    </row>
    <row r="21" spans="1:71" ht="26.5" x14ac:dyDescent="0.55000000000000004">
      <c r="A21">
        <f>A19+64*32</f>
        <v>18432</v>
      </c>
      <c r="B21" s="2" t="str">
        <f>DEC2HEX(A21,5)</f>
        <v>04800</v>
      </c>
      <c r="C21" s="14" t="str">
        <f>CHAR(10029+C1)</f>
        <v>Л</v>
      </c>
      <c r="D21" s="14" t="str">
        <f>CHAR(10029+D1)</f>
        <v>М</v>
      </c>
      <c r="E21" s="14" t="str">
        <f t="shared" ref="E21:AL21" si="266">CHAR(10029+E1)</f>
        <v>Н</v>
      </c>
      <c r="F21" s="14" t="str">
        <f t="shared" si="266"/>
        <v>О</v>
      </c>
      <c r="G21" s="14" t="str">
        <f t="shared" si="266"/>
        <v>П</v>
      </c>
      <c r="H21" s="14" t="str">
        <f t="shared" si="266"/>
        <v>Р</v>
      </c>
      <c r="I21" s="14" t="str">
        <f t="shared" si="266"/>
        <v>С</v>
      </c>
      <c r="J21" s="14" t="str">
        <f t="shared" si="266"/>
        <v>Т</v>
      </c>
      <c r="K21" s="14" t="str">
        <f t="shared" si="266"/>
        <v>У</v>
      </c>
      <c r="L21" s="14" t="str">
        <f t="shared" si="266"/>
        <v>Ф</v>
      </c>
      <c r="M21" s="14" t="str">
        <f t="shared" si="266"/>
        <v>Х</v>
      </c>
      <c r="N21" s="14" t="str">
        <f t="shared" si="266"/>
        <v>Ц</v>
      </c>
      <c r="O21" s="14" t="str">
        <f t="shared" si="266"/>
        <v>Ч</v>
      </c>
      <c r="P21" s="14" t="str">
        <f t="shared" si="266"/>
        <v>Ш</v>
      </c>
      <c r="Q21" s="14" t="str">
        <f t="shared" si="266"/>
        <v>Щ</v>
      </c>
      <c r="R21" s="14" t="str">
        <f t="shared" si="266"/>
        <v>Ъ</v>
      </c>
      <c r="S21" s="14" t="str">
        <f t="shared" si="266"/>
        <v>Ы</v>
      </c>
      <c r="T21" s="14" t="str">
        <f t="shared" si="266"/>
        <v>Ь</v>
      </c>
      <c r="U21" s="14" t="str">
        <f t="shared" si="266"/>
        <v>Э</v>
      </c>
      <c r="V21" s="14" t="str">
        <f t="shared" si="266"/>
        <v>Ю</v>
      </c>
      <c r="W21" s="14" t="str">
        <f t="shared" si="266"/>
        <v>Я</v>
      </c>
      <c r="X21" s="18" t="str">
        <f t="shared" si="266"/>
        <v>・</v>
      </c>
      <c r="Y21" s="18" t="str">
        <f t="shared" si="266"/>
        <v>・</v>
      </c>
      <c r="Z21" s="18" t="str">
        <f t="shared" si="266"/>
        <v>・</v>
      </c>
      <c r="AA21" s="18" t="str">
        <f t="shared" si="266"/>
        <v>・</v>
      </c>
      <c r="AB21" s="18" t="str">
        <f t="shared" si="266"/>
        <v>・</v>
      </c>
      <c r="AC21" s="18" t="str">
        <f t="shared" si="266"/>
        <v>・</v>
      </c>
      <c r="AD21" s="18" t="str">
        <f t="shared" si="266"/>
        <v>・</v>
      </c>
      <c r="AE21" s="18" t="str">
        <f t="shared" si="266"/>
        <v>・</v>
      </c>
      <c r="AF21" s="18" t="str">
        <f t="shared" si="266"/>
        <v>・</v>
      </c>
      <c r="AG21" s="18" t="str">
        <f t="shared" si="266"/>
        <v>・</v>
      </c>
      <c r="AH21" s="18" t="str">
        <f t="shared" si="266"/>
        <v>・</v>
      </c>
      <c r="AI21" s="18" t="str">
        <f t="shared" si="266"/>
        <v>・</v>
      </c>
      <c r="AJ21" s="18" t="str">
        <f t="shared" si="266"/>
        <v>・</v>
      </c>
      <c r="AK21" s="18" t="str">
        <f t="shared" si="266"/>
        <v>・</v>
      </c>
      <c r="AL21" s="18" t="str">
        <f t="shared" si="266"/>
        <v>・</v>
      </c>
      <c r="AM21" s="14" t="str">
        <f>CHAR(10065+AM1-36)</f>
        <v>а</v>
      </c>
      <c r="AN21" s="14" t="str">
        <f t="shared" ref="AN21:BN21" si="267">CHAR(10065+AN1-36)</f>
        <v>б</v>
      </c>
      <c r="AO21" s="14" t="str">
        <f t="shared" si="267"/>
        <v>в</v>
      </c>
      <c r="AP21" s="14" t="str">
        <f t="shared" si="267"/>
        <v>г</v>
      </c>
      <c r="AQ21" s="14" t="str">
        <f t="shared" si="267"/>
        <v>д</v>
      </c>
      <c r="AR21" s="14" t="str">
        <f t="shared" si="267"/>
        <v>е</v>
      </c>
      <c r="AS21" s="14" t="str">
        <f t="shared" si="267"/>
        <v>ё</v>
      </c>
      <c r="AT21" s="14" t="str">
        <f t="shared" si="267"/>
        <v>ж</v>
      </c>
      <c r="AU21" s="14" t="str">
        <f t="shared" si="267"/>
        <v>з</v>
      </c>
      <c r="AV21" s="14" t="str">
        <f t="shared" si="267"/>
        <v>и</v>
      </c>
      <c r="AW21" s="14" t="str">
        <f t="shared" si="267"/>
        <v>й</v>
      </c>
      <c r="AX21" s="14" t="str">
        <f t="shared" si="267"/>
        <v>к</v>
      </c>
      <c r="AY21" s="14" t="str">
        <f t="shared" si="267"/>
        <v>л</v>
      </c>
      <c r="AZ21" s="14" t="str">
        <f t="shared" si="267"/>
        <v>м</v>
      </c>
      <c r="BA21" s="14" t="str">
        <f t="shared" si="267"/>
        <v>н</v>
      </c>
      <c r="BB21" s="14" t="str">
        <f t="shared" si="267"/>
        <v>о</v>
      </c>
      <c r="BC21" s="14" t="str">
        <f t="shared" si="267"/>
        <v>п</v>
      </c>
      <c r="BD21" s="14" t="str">
        <f t="shared" si="267"/>
        <v>р</v>
      </c>
      <c r="BE21" s="14" t="str">
        <f t="shared" si="267"/>
        <v>с</v>
      </c>
      <c r="BF21" s="14" t="str">
        <f t="shared" si="267"/>
        <v>т</v>
      </c>
      <c r="BG21" s="14" t="str">
        <f t="shared" si="267"/>
        <v>у</v>
      </c>
      <c r="BH21" s="14" t="str">
        <f t="shared" si="267"/>
        <v>ф</v>
      </c>
      <c r="BI21" s="14" t="str">
        <f t="shared" si="267"/>
        <v>х</v>
      </c>
      <c r="BJ21" s="14" t="str">
        <f t="shared" si="267"/>
        <v>ц</v>
      </c>
      <c r="BK21" s="14" t="str">
        <f t="shared" si="267"/>
        <v>ч</v>
      </c>
      <c r="BL21" s="14" t="str">
        <f t="shared" si="267"/>
        <v>ш</v>
      </c>
      <c r="BM21" s="14" t="str">
        <f t="shared" si="267"/>
        <v>щ</v>
      </c>
      <c r="BN21" s="14" t="str">
        <f t="shared" si="267"/>
        <v>ъ</v>
      </c>
      <c r="BP21" s="3" t="s">
        <v>137</v>
      </c>
      <c r="BQ21">
        <f>HEX2DEC(BP21)</f>
        <v>10029</v>
      </c>
      <c r="BR21" s="3">
        <v>2751</v>
      </c>
      <c r="BS21">
        <f>HEX2DEC(BR21)</f>
        <v>10065</v>
      </c>
    </row>
    <row r="22" spans="1:71" x14ac:dyDescent="0.55000000000000004">
      <c r="C22" s="15" t="str">
        <f>DEC2HEX(CODE(C21),4)</f>
        <v>272D</v>
      </c>
      <c r="D22" s="16" t="str">
        <f>DEC2HEX(CODE(D21),4)</f>
        <v>272E</v>
      </c>
      <c r="E22" s="16" t="str">
        <f t="shared" ref="E22:BN22" si="268">DEC2HEX(CODE(E21),4)</f>
        <v>272F</v>
      </c>
      <c r="F22" s="16" t="str">
        <f t="shared" si="268"/>
        <v>2730</v>
      </c>
      <c r="G22" s="16" t="str">
        <f t="shared" si="268"/>
        <v>2731</v>
      </c>
      <c r="H22" s="16" t="str">
        <f t="shared" si="268"/>
        <v>2732</v>
      </c>
      <c r="I22" s="16" t="str">
        <f t="shared" si="268"/>
        <v>2733</v>
      </c>
      <c r="J22" s="16" t="str">
        <f t="shared" si="268"/>
        <v>2734</v>
      </c>
      <c r="K22" s="16" t="str">
        <f t="shared" si="268"/>
        <v>2735</v>
      </c>
      <c r="L22" s="16" t="str">
        <f t="shared" si="268"/>
        <v>2736</v>
      </c>
      <c r="M22" s="16" t="str">
        <f t="shared" si="268"/>
        <v>2737</v>
      </c>
      <c r="N22" s="16" t="str">
        <f t="shared" si="268"/>
        <v>2738</v>
      </c>
      <c r="O22" s="16" t="str">
        <f t="shared" si="268"/>
        <v>2739</v>
      </c>
      <c r="P22" s="16" t="str">
        <f t="shared" si="268"/>
        <v>273A</v>
      </c>
      <c r="Q22" s="16" t="str">
        <f t="shared" si="268"/>
        <v>273B</v>
      </c>
      <c r="R22" s="16" t="str">
        <f t="shared" si="268"/>
        <v>273C</v>
      </c>
      <c r="S22" s="15" t="str">
        <f t="shared" si="268"/>
        <v>273D</v>
      </c>
      <c r="T22" s="16" t="str">
        <f t="shared" si="268"/>
        <v>273E</v>
      </c>
      <c r="U22" s="16" t="str">
        <f t="shared" si="268"/>
        <v>273F</v>
      </c>
      <c r="V22" s="16" t="str">
        <f t="shared" si="268"/>
        <v>2740</v>
      </c>
      <c r="W22" s="16" t="str">
        <f t="shared" si="268"/>
        <v>2741</v>
      </c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5"/>
      <c r="AJ22" s="16"/>
      <c r="AK22" s="16"/>
      <c r="AL22" s="16"/>
      <c r="AM22" s="16" t="str">
        <f t="shared" si="268"/>
        <v>2751</v>
      </c>
      <c r="AN22" s="16" t="str">
        <f t="shared" si="268"/>
        <v>2752</v>
      </c>
      <c r="AO22" s="16" t="str">
        <f t="shared" si="268"/>
        <v>2753</v>
      </c>
      <c r="AP22" s="16" t="str">
        <f t="shared" si="268"/>
        <v>2754</v>
      </c>
      <c r="AQ22" s="16" t="str">
        <f t="shared" si="268"/>
        <v>2755</v>
      </c>
      <c r="AR22" s="16" t="str">
        <f t="shared" si="268"/>
        <v>2756</v>
      </c>
      <c r="AS22" s="16" t="str">
        <f t="shared" si="268"/>
        <v>2757</v>
      </c>
      <c r="AT22" s="16" t="str">
        <f t="shared" si="268"/>
        <v>2758</v>
      </c>
      <c r="AU22" s="16" t="str">
        <f t="shared" si="268"/>
        <v>2759</v>
      </c>
      <c r="AV22" s="16" t="str">
        <f t="shared" si="268"/>
        <v>275A</v>
      </c>
      <c r="AW22" s="16" t="str">
        <f t="shared" si="268"/>
        <v>275B</v>
      </c>
      <c r="AX22" s="16" t="str">
        <f t="shared" si="268"/>
        <v>275C</v>
      </c>
      <c r="AY22" s="15" t="str">
        <f t="shared" si="268"/>
        <v>275D</v>
      </c>
      <c r="AZ22" s="16" t="str">
        <f t="shared" si="268"/>
        <v>275E</v>
      </c>
      <c r="BA22" s="16" t="str">
        <f t="shared" si="268"/>
        <v>275F</v>
      </c>
      <c r="BB22" s="16" t="str">
        <f t="shared" si="268"/>
        <v>2760</v>
      </c>
      <c r="BC22" s="16" t="str">
        <f t="shared" si="268"/>
        <v>2761</v>
      </c>
      <c r="BD22" s="16" t="str">
        <f t="shared" si="268"/>
        <v>2762</v>
      </c>
      <c r="BE22" s="16" t="str">
        <f t="shared" si="268"/>
        <v>2763</v>
      </c>
      <c r="BF22" s="16" t="str">
        <f t="shared" si="268"/>
        <v>2764</v>
      </c>
      <c r="BG22" s="16" t="str">
        <f t="shared" si="268"/>
        <v>2765</v>
      </c>
      <c r="BH22" s="16" t="str">
        <f t="shared" si="268"/>
        <v>2766</v>
      </c>
      <c r="BI22" s="16" t="str">
        <f t="shared" si="268"/>
        <v>2767</v>
      </c>
      <c r="BJ22" s="16" t="str">
        <f t="shared" si="268"/>
        <v>2768</v>
      </c>
      <c r="BK22" s="16" t="str">
        <f t="shared" si="268"/>
        <v>2769</v>
      </c>
      <c r="BL22" s="16" t="str">
        <f t="shared" si="268"/>
        <v>276A</v>
      </c>
      <c r="BM22" s="16" t="str">
        <f t="shared" si="268"/>
        <v>276B</v>
      </c>
      <c r="BN22" s="16" t="str">
        <f t="shared" si="268"/>
        <v>276C</v>
      </c>
    </row>
    <row r="23" spans="1:71" ht="26.5" x14ac:dyDescent="0.55000000000000004">
      <c r="A23">
        <f>A21+64*32</f>
        <v>20480</v>
      </c>
      <c r="B23" s="2" t="str">
        <f>DEC2HEX(A23,5)</f>
        <v>05000</v>
      </c>
      <c r="C23" s="14" t="str">
        <f>CHAR(10093+C1)</f>
        <v>ы</v>
      </c>
      <c r="D23" s="14" t="str">
        <f>CHAR(10093+D1)</f>
        <v>ь</v>
      </c>
      <c r="E23" s="14" t="str">
        <f t="shared" ref="E23:T23" si="269">CHAR(10093+E1)</f>
        <v>э</v>
      </c>
      <c r="F23" s="14" t="str">
        <f t="shared" si="269"/>
        <v>ю</v>
      </c>
      <c r="G23" s="14" t="str">
        <f t="shared" si="269"/>
        <v>я</v>
      </c>
      <c r="H23" s="18" t="str">
        <f t="shared" si="269"/>
        <v>・</v>
      </c>
      <c r="I23" s="18" t="str">
        <f t="shared" si="269"/>
        <v>・</v>
      </c>
      <c r="J23" s="18" t="str">
        <f t="shared" si="269"/>
        <v>・</v>
      </c>
      <c r="K23" s="18" t="str">
        <f t="shared" si="269"/>
        <v>・</v>
      </c>
      <c r="L23" s="18" t="str">
        <f t="shared" si="269"/>
        <v>・</v>
      </c>
      <c r="M23" s="18" t="str">
        <f t="shared" si="269"/>
        <v>・</v>
      </c>
      <c r="N23" s="18" t="str">
        <f t="shared" si="269"/>
        <v>・</v>
      </c>
      <c r="O23" s="18" t="str">
        <f t="shared" si="269"/>
        <v>・</v>
      </c>
      <c r="P23" s="18" t="str">
        <f t="shared" si="269"/>
        <v>・</v>
      </c>
      <c r="Q23" s="18" t="str">
        <f t="shared" si="269"/>
        <v>・</v>
      </c>
      <c r="R23" s="18" t="str">
        <f t="shared" si="269"/>
        <v>・</v>
      </c>
      <c r="S23" s="18" t="str">
        <f t="shared" si="269"/>
        <v>・</v>
      </c>
      <c r="T23" s="18" t="str">
        <f t="shared" si="269"/>
        <v>・</v>
      </c>
      <c r="U23" s="14" t="str">
        <f>CHAR(10273+U1-18)</f>
        <v>─</v>
      </c>
      <c r="V23" s="14" t="str">
        <f t="shared" ref="V23:BN23" si="270">CHAR(10273+V1-18)</f>
        <v>│</v>
      </c>
      <c r="W23" s="14" t="str">
        <f t="shared" si="270"/>
        <v>┌</v>
      </c>
      <c r="X23" s="14" t="str">
        <f t="shared" si="270"/>
        <v>┐</v>
      </c>
      <c r="Y23" s="14" t="str">
        <f t="shared" si="270"/>
        <v>┘</v>
      </c>
      <c r="Z23" s="14" t="str">
        <f t="shared" si="270"/>
        <v>└</v>
      </c>
      <c r="AA23" s="14" t="str">
        <f t="shared" si="270"/>
        <v>├</v>
      </c>
      <c r="AB23" s="14" t="str">
        <f t="shared" si="270"/>
        <v>┬</v>
      </c>
      <c r="AC23" s="14" t="str">
        <f t="shared" si="270"/>
        <v>┤</v>
      </c>
      <c r="AD23" s="14" t="str">
        <f t="shared" si="270"/>
        <v>┴</v>
      </c>
      <c r="AE23" s="14" t="str">
        <f t="shared" si="270"/>
        <v>┼</v>
      </c>
      <c r="AF23" s="14" t="str">
        <f t="shared" si="270"/>
        <v>━</v>
      </c>
      <c r="AG23" s="14" t="str">
        <f t="shared" si="270"/>
        <v>┃</v>
      </c>
      <c r="AH23" s="14" t="str">
        <f t="shared" si="270"/>
        <v>┏</v>
      </c>
      <c r="AI23" s="14" t="str">
        <f t="shared" si="270"/>
        <v>┓</v>
      </c>
      <c r="AJ23" s="14" t="str">
        <f t="shared" si="270"/>
        <v>┛</v>
      </c>
      <c r="AK23" s="14" t="str">
        <f t="shared" si="270"/>
        <v>┗</v>
      </c>
      <c r="AL23" s="14" t="str">
        <f t="shared" si="270"/>
        <v>┣</v>
      </c>
      <c r="AM23" s="14" t="str">
        <f t="shared" si="270"/>
        <v>┳</v>
      </c>
      <c r="AN23" s="14" t="str">
        <f t="shared" si="270"/>
        <v>┫</v>
      </c>
      <c r="AO23" s="14" t="str">
        <f t="shared" si="270"/>
        <v>┻</v>
      </c>
      <c r="AP23" s="14" t="str">
        <f t="shared" si="270"/>
        <v>╋</v>
      </c>
      <c r="AQ23" s="14" t="str">
        <f t="shared" si="270"/>
        <v>┠</v>
      </c>
      <c r="AR23" s="14" t="str">
        <f t="shared" si="270"/>
        <v>┯</v>
      </c>
      <c r="AS23" s="14" t="str">
        <f t="shared" si="270"/>
        <v>┨</v>
      </c>
      <c r="AT23" s="14" t="str">
        <f t="shared" si="270"/>
        <v>┷</v>
      </c>
      <c r="AU23" s="14" t="str">
        <f t="shared" si="270"/>
        <v>┿</v>
      </c>
      <c r="AV23" s="14" t="str">
        <f t="shared" si="270"/>
        <v>┝</v>
      </c>
      <c r="AW23" s="14" t="str">
        <f t="shared" si="270"/>
        <v>┰</v>
      </c>
      <c r="AX23" s="14" t="str">
        <f t="shared" si="270"/>
        <v>┥</v>
      </c>
      <c r="AY23" s="14" t="str">
        <f t="shared" si="270"/>
        <v>┸</v>
      </c>
      <c r="AZ23" s="14" t="str">
        <f t="shared" si="270"/>
        <v>╂</v>
      </c>
      <c r="BA23" s="18" t="str">
        <f t="shared" si="270"/>
        <v>・</v>
      </c>
      <c r="BB23" s="18" t="str">
        <f t="shared" si="270"/>
        <v>・</v>
      </c>
      <c r="BC23" s="18" t="str">
        <f t="shared" si="270"/>
        <v>・</v>
      </c>
      <c r="BD23" s="18" t="str">
        <f t="shared" si="270"/>
        <v>・</v>
      </c>
      <c r="BE23" s="18" t="str">
        <f t="shared" si="270"/>
        <v>・</v>
      </c>
      <c r="BF23" s="18" t="str">
        <f t="shared" si="270"/>
        <v>・</v>
      </c>
      <c r="BG23" s="18" t="str">
        <f t="shared" si="270"/>
        <v>・</v>
      </c>
      <c r="BH23" s="18" t="str">
        <f t="shared" si="270"/>
        <v>・</v>
      </c>
      <c r="BI23" s="18" t="str">
        <f t="shared" si="270"/>
        <v>・</v>
      </c>
      <c r="BJ23" s="18" t="str">
        <f t="shared" si="270"/>
        <v>・</v>
      </c>
      <c r="BK23" s="18" t="str">
        <f t="shared" si="270"/>
        <v>・</v>
      </c>
      <c r="BL23" s="18" t="str">
        <f t="shared" si="270"/>
        <v>・</v>
      </c>
      <c r="BM23" s="18" t="str">
        <f t="shared" si="270"/>
        <v>・</v>
      </c>
      <c r="BN23" s="18" t="str">
        <f t="shared" si="270"/>
        <v>・</v>
      </c>
      <c r="BP23" s="3" t="s">
        <v>138</v>
      </c>
      <c r="BQ23">
        <f>HEX2DEC(BP23)</f>
        <v>10093</v>
      </c>
      <c r="BR23" s="3">
        <v>2821</v>
      </c>
      <c r="BS23">
        <f>HEX2DEC(BR23)</f>
        <v>10273</v>
      </c>
    </row>
    <row r="24" spans="1:71" x14ac:dyDescent="0.55000000000000004">
      <c r="C24" s="15" t="str">
        <f>DEC2HEX(CODE(C23),4)</f>
        <v>276D</v>
      </c>
      <c r="D24" s="16" t="str">
        <f>DEC2HEX(CODE(D23),4)</f>
        <v>276E</v>
      </c>
      <c r="E24" s="16" t="str">
        <f t="shared" ref="E24:U24" si="271">DEC2HEX(CODE(E23),4)</f>
        <v>276F</v>
      </c>
      <c r="F24" s="16" t="str">
        <f t="shared" si="271"/>
        <v>2770</v>
      </c>
      <c r="G24" s="16" t="str">
        <f t="shared" si="271"/>
        <v>2771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5"/>
      <c r="T24" s="16"/>
      <c r="U24" s="16" t="str">
        <f t="shared" si="271"/>
        <v>2821</v>
      </c>
      <c r="V24" s="16" t="str">
        <f t="shared" ref="V24" si="272">DEC2HEX(CODE(V23),4)</f>
        <v>2822</v>
      </c>
      <c r="W24" s="16" t="str">
        <f t="shared" ref="W24" si="273">DEC2HEX(CODE(W23),4)</f>
        <v>2823</v>
      </c>
      <c r="X24" s="16" t="str">
        <f t="shared" ref="X24" si="274">DEC2HEX(CODE(X23),4)</f>
        <v>2824</v>
      </c>
      <c r="Y24" s="16" t="str">
        <f t="shared" ref="Y24" si="275">DEC2HEX(CODE(Y23),4)</f>
        <v>2825</v>
      </c>
      <c r="Z24" s="16" t="str">
        <f t="shared" ref="Z24" si="276">DEC2HEX(CODE(Z23),4)</f>
        <v>2826</v>
      </c>
      <c r="AA24" s="16" t="str">
        <f t="shared" ref="AA24" si="277">DEC2HEX(CODE(AA23),4)</f>
        <v>2827</v>
      </c>
      <c r="AB24" s="16" t="str">
        <f t="shared" ref="AB24" si="278">DEC2HEX(CODE(AB23),4)</f>
        <v>2828</v>
      </c>
      <c r="AC24" s="16" t="str">
        <f t="shared" ref="AC24" si="279">DEC2HEX(CODE(AC23),4)</f>
        <v>2829</v>
      </c>
      <c r="AD24" s="16" t="str">
        <f t="shared" ref="AD24" si="280">DEC2HEX(CODE(AD23),4)</f>
        <v>282A</v>
      </c>
      <c r="AE24" s="16" t="str">
        <f t="shared" ref="AE24" si="281">DEC2HEX(CODE(AE23),4)</f>
        <v>282B</v>
      </c>
      <c r="AF24" s="16" t="str">
        <f t="shared" ref="AF24" si="282">DEC2HEX(CODE(AF23),4)</f>
        <v>282C</v>
      </c>
      <c r="AG24" s="16" t="str">
        <f t="shared" ref="AG24" si="283">DEC2HEX(CODE(AG23),4)</f>
        <v>282D</v>
      </c>
      <c r="AH24" s="16" t="str">
        <f t="shared" ref="AH24" si="284">DEC2HEX(CODE(AH23),4)</f>
        <v>282E</v>
      </c>
      <c r="AI24" s="15" t="str">
        <f t="shared" ref="AI24" si="285">DEC2HEX(CODE(AI23),4)</f>
        <v>282F</v>
      </c>
      <c r="AJ24" s="16" t="str">
        <f t="shared" ref="AJ24" si="286">DEC2HEX(CODE(AJ23),4)</f>
        <v>2830</v>
      </c>
      <c r="AK24" s="16" t="str">
        <f t="shared" ref="AK24" si="287">DEC2HEX(CODE(AK23),4)</f>
        <v>2831</v>
      </c>
      <c r="AL24" s="16" t="str">
        <f t="shared" ref="AL24" si="288">DEC2HEX(CODE(AL23),4)</f>
        <v>2832</v>
      </c>
      <c r="AM24" s="16" t="str">
        <f t="shared" ref="AM24" si="289">DEC2HEX(CODE(AM23),4)</f>
        <v>2833</v>
      </c>
      <c r="AN24" s="16" t="str">
        <f t="shared" ref="AN24" si="290">DEC2HEX(CODE(AN23),4)</f>
        <v>2834</v>
      </c>
      <c r="AO24" s="16" t="str">
        <f t="shared" ref="AO24" si="291">DEC2HEX(CODE(AO23),4)</f>
        <v>2835</v>
      </c>
      <c r="AP24" s="16" t="str">
        <f t="shared" ref="AP24" si="292">DEC2HEX(CODE(AP23),4)</f>
        <v>2836</v>
      </c>
      <c r="AQ24" s="16" t="str">
        <f t="shared" ref="AQ24" si="293">DEC2HEX(CODE(AQ23),4)</f>
        <v>2837</v>
      </c>
      <c r="AR24" s="16" t="str">
        <f t="shared" ref="AR24" si="294">DEC2HEX(CODE(AR23),4)</f>
        <v>2838</v>
      </c>
      <c r="AS24" s="16" t="str">
        <f t="shared" ref="AS24" si="295">DEC2HEX(CODE(AS23),4)</f>
        <v>2839</v>
      </c>
      <c r="AT24" s="16" t="str">
        <f t="shared" ref="AT24" si="296">DEC2HEX(CODE(AT23),4)</f>
        <v>283A</v>
      </c>
      <c r="AU24" s="16" t="str">
        <f t="shared" ref="AU24" si="297">DEC2HEX(CODE(AU23),4)</f>
        <v>283B</v>
      </c>
      <c r="AV24" s="16" t="str">
        <f t="shared" ref="AV24" si="298">DEC2HEX(CODE(AV23),4)</f>
        <v>283C</v>
      </c>
      <c r="AW24" s="16" t="str">
        <f t="shared" ref="AW24" si="299">DEC2HEX(CODE(AW23),4)</f>
        <v>283D</v>
      </c>
      <c r="AX24" s="16" t="str">
        <f t="shared" ref="AX24" si="300">DEC2HEX(CODE(AX23),4)</f>
        <v>283E</v>
      </c>
      <c r="AY24" s="15" t="str">
        <f t="shared" ref="AY24" si="301">DEC2HEX(CODE(AY23),4)</f>
        <v>283F</v>
      </c>
      <c r="AZ24" s="16" t="str">
        <f t="shared" ref="AZ24" si="302">DEC2HEX(CODE(AZ23),4)</f>
        <v>2840</v>
      </c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</row>
    <row r="25" spans="1:71" ht="26.5" x14ac:dyDescent="0.55000000000000004">
      <c r="A25">
        <f>A23+64*32</f>
        <v>22528</v>
      </c>
      <c r="B25" s="2" t="str">
        <f>DEC2HEX(A25,5)</f>
        <v>05800</v>
      </c>
      <c r="C25" s="18" t="str">
        <f t="shared" ref="C25:AX25" si="303">CHAR(8486)</f>
        <v>・</v>
      </c>
      <c r="D25" s="18" t="str">
        <f t="shared" si="303"/>
        <v>・</v>
      </c>
      <c r="E25" s="18" t="str">
        <f t="shared" si="303"/>
        <v>・</v>
      </c>
      <c r="F25" s="18" t="str">
        <f t="shared" si="303"/>
        <v>・</v>
      </c>
      <c r="G25" s="18" t="str">
        <f t="shared" si="303"/>
        <v>・</v>
      </c>
      <c r="H25" s="18" t="str">
        <f t="shared" si="303"/>
        <v>・</v>
      </c>
      <c r="I25" s="18" t="str">
        <f t="shared" si="303"/>
        <v>・</v>
      </c>
      <c r="J25" s="18" t="str">
        <f t="shared" si="303"/>
        <v>・</v>
      </c>
      <c r="K25" s="18" t="str">
        <f t="shared" si="303"/>
        <v>・</v>
      </c>
      <c r="L25" s="18" t="str">
        <f t="shared" si="303"/>
        <v>・</v>
      </c>
      <c r="M25" s="18" t="str">
        <f t="shared" si="303"/>
        <v>・</v>
      </c>
      <c r="N25" s="18" t="str">
        <f t="shared" si="303"/>
        <v>・</v>
      </c>
      <c r="O25" s="18" t="str">
        <f t="shared" si="303"/>
        <v>・</v>
      </c>
      <c r="P25" s="18" t="str">
        <f t="shared" si="303"/>
        <v>・</v>
      </c>
      <c r="Q25" s="18" t="str">
        <f t="shared" si="303"/>
        <v>・</v>
      </c>
      <c r="R25" s="18" t="str">
        <f t="shared" si="303"/>
        <v>・</v>
      </c>
      <c r="S25" s="18" t="str">
        <f t="shared" si="303"/>
        <v>・</v>
      </c>
      <c r="T25" s="18" t="str">
        <f t="shared" si="303"/>
        <v>・</v>
      </c>
      <c r="U25" s="18" t="str">
        <f t="shared" si="303"/>
        <v>・</v>
      </c>
      <c r="V25" s="18" t="str">
        <f t="shared" si="303"/>
        <v>・</v>
      </c>
      <c r="W25" s="18" t="str">
        <f t="shared" si="303"/>
        <v>・</v>
      </c>
      <c r="X25" s="18" t="str">
        <f t="shared" si="303"/>
        <v>・</v>
      </c>
      <c r="Y25" s="18" t="str">
        <f t="shared" si="303"/>
        <v>・</v>
      </c>
      <c r="Z25" s="18" t="str">
        <f t="shared" si="303"/>
        <v>・</v>
      </c>
      <c r="AA25" s="18" t="str">
        <f t="shared" si="303"/>
        <v>・</v>
      </c>
      <c r="AB25" s="18" t="str">
        <f t="shared" si="303"/>
        <v>・</v>
      </c>
      <c r="AC25" s="18" t="str">
        <f t="shared" si="303"/>
        <v>・</v>
      </c>
      <c r="AD25" s="18" t="str">
        <f t="shared" si="303"/>
        <v>・</v>
      </c>
      <c r="AE25" s="18" t="str">
        <f t="shared" si="303"/>
        <v>・</v>
      </c>
      <c r="AF25" s="18" t="str">
        <f t="shared" si="303"/>
        <v>・</v>
      </c>
      <c r="AG25" s="18" t="str">
        <f t="shared" si="303"/>
        <v>・</v>
      </c>
      <c r="AH25" s="18" t="str">
        <f t="shared" si="303"/>
        <v>・</v>
      </c>
      <c r="AI25" s="18" t="str">
        <f t="shared" si="303"/>
        <v>・</v>
      </c>
      <c r="AJ25" s="18" t="str">
        <f t="shared" si="303"/>
        <v>・</v>
      </c>
      <c r="AK25" s="18" t="str">
        <f t="shared" si="303"/>
        <v>・</v>
      </c>
      <c r="AL25" s="18" t="str">
        <f t="shared" si="303"/>
        <v>・</v>
      </c>
      <c r="AM25" s="18" t="str">
        <f t="shared" si="303"/>
        <v>・</v>
      </c>
      <c r="AN25" s="18" t="str">
        <f t="shared" si="303"/>
        <v>・</v>
      </c>
      <c r="AO25" s="18" t="str">
        <f t="shared" si="303"/>
        <v>・</v>
      </c>
      <c r="AP25" s="18" t="str">
        <f t="shared" si="303"/>
        <v>・</v>
      </c>
      <c r="AQ25" s="18" t="str">
        <f t="shared" si="303"/>
        <v>・</v>
      </c>
      <c r="AR25" s="18" t="str">
        <f t="shared" si="303"/>
        <v>・</v>
      </c>
      <c r="AS25" s="18" t="str">
        <f t="shared" si="303"/>
        <v>・</v>
      </c>
      <c r="AT25" s="18" t="str">
        <f t="shared" si="303"/>
        <v>・</v>
      </c>
      <c r="AU25" s="18" t="str">
        <f t="shared" si="303"/>
        <v>・</v>
      </c>
      <c r="AV25" s="18" t="str">
        <f t="shared" si="303"/>
        <v>・</v>
      </c>
      <c r="AW25" s="18" t="str">
        <f t="shared" si="303"/>
        <v>・</v>
      </c>
      <c r="AX25" s="18" t="str">
        <f t="shared" si="303"/>
        <v>・</v>
      </c>
      <c r="AY25" s="27" t="str">
        <f>CHAR(11553+AY1-48)</f>
        <v>①</v>
      </c>
      <c r="AZ25" s="27" t="str">
        <f t="shared" ref="AZ25:BN25" si="304">CHAR(11553+AZ1-48)</f>
        <v>②</v>
      </c>
      <c r="BA25" s="27" t="str">
        <f t="shared" si="304"/>
        <v>③</v>
      </c>
      <c r="BB25" s="27" t="str">
        <f t="shared" si="304"/>
        <v>④</v>
      </c>
      <c r="BC25" s="27" t="str">
        <f t="shared" si="304"/>
        <v>⑤</v>
      </c>
      <c r="BD25" s="27" t="str">
        <f t="shared" si="304"/>
        <v>⑥</v>
      </c>
      <c r="BE25" s="27" t="str">
        <f t="shared" si="304"/>
        <v>⑦</v>
      </c>
      <c r="BF25" s="27" t="str">
        <f t="shared" si="304"/>
        <v>⑧</v>
      </c>
      <c r="BG25" s="27" t="str">
        <f t="shared" si="304"/>
        <v>⑨</v>
      </c>
      <c r="BH25" s="27" t="str">
        <f t="shared" si="304"/>
        <v>⑩</v>
      </c>
      <c r="BI25" s="27" t="str">
        <f t="shared" si="304"/>
        <v>⑪</v>
      </c>
      <c r="BJ25" s="27" t="str">
        <f t="shared" si="304"/>
        <v>⑫</v>
      </c>
      <c r="BK25" s="27" t="str">
        <f t="shared" si="304"/>
        <v>⑬</v>
      </c>
      <c r="BL25" s="27" t="str">
        <f t="shared" si="304"/>
        <v>⑭</v>
      </c>
      <c r="BM25" s="27" t="str">
        <f t="shared" si="304"/>
        <v>⑮</v>
      </c>
      <c r="BN25" s="27" t="str">
        <f t="shared" si="304"/>
        <v>⑯</v>
      </c>
      <c r="BP25" s="3" t="s">
        <v>139</v>
      </c>
      <c r="BQ25">
        <f>HEX2DEC(BP25)</f>
        <v>11553</v>
      </c>
    </row>
    <row r="26" spans="1:71" x14ac:dyDescent="0.55000000000000004">
      <c r="C26" s="25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5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15" t="str">
        <f t="shared" ref="AY26" si="305">DEC2HEX(CODE(AY25),4)</f>
        <v>2D21</v>
      </c>
      <c r="AZ26" s="16" t="str">
        <f t="shared" ref="AZ26" si="306">DEC2HEX(CODE(AZ25),4)</f>
        <v>2D22</v>
      </c>
      <c r="BA26" s="16" t="str">
        <f t="shared" ref="BA26" si="307">DEC2HEX(CODE(BA25),4)</f>
        <v>2D23</v>
      </c>
      <c r="BB26" s="16" t="str">
        <f t="shared" ref="BB26" si="308">DEC2HEX(CODE(BB25),4)</f>
        <v>2D24</v>
      </c>
      <c r="BC26" s="16" t="str">
        <f t="shared" ref="BC26" si="309">DEC2HEX(CODE(BC25),4)</f>
        <v>2D25</v>
      </c>
      <c r="BD26" s="16" t="str">
        <f t="shared" ref="BD26" si="310">DEC2HEX(CODE(BD25),4)</f>
        <v>2D26</v>
      </c>
      <c r="BE26" s="16" t="str">
        <f t="shared" ref="BE26" si="311">DEC2HEX(CODE(BE25),4)</f>
        <v>2D27</v>
      </c>
      <c r="BF26" s="16" t="str">
        <f t="shared" ref="BF26" si="312">DEC2HEX(CODE(BF25),4)</f>
        <v>2D28</v>
      </c>
      <c r="BG26" s="16" t="str">
        <f t="shared" ref="BG26" si="313">DEC2HEX(CODE(BG25),4)</f>
        <v>2D29</v>
      </c>
      <c r="BH26" s="16" t="str">
        <f t="shared" ref="BH26" si="314">DEC2HEX(CODE(BH25),4)</f>
        <v>2D2A</v>
      </c>
      <c r="BI26" s="16" t="str">
        <f t="shared" ref="BI26" si="315">DEC2HEX(CODE(BI25),4)</f>
        <v>2D2B</v>
      </c>
      <c r="BJ26" s="16" t="str">
        <f t="shared" ref="BJ26" si="316">DEC2HEX(CODE(BJ25),4)</f>
        <v>2D2C</v>
      </c>
      <c r="BK26" s="16" t="str">
        <f t="shared" ref="BK26" si="317">DEC2HEX(CODE(BK25),4)</f>
        <v>2D2D</v>
      </c>
      <c r="BL26" s="16" t="str">
        <f t="shared" ref="BL26" si="318">DEC2HEX(CODE(BL25),4)</f>
        <v>2D2E</v>
      </c>
      <c r="BM26" s="16" t="str">
        <f t="shared" ref="BM26" si="319">DEC2HEX(CODE(BM25),4)</f>
        <v>2D2F</v>
      </c>
      <c r="BN26" s="16" t="str">
        <f t="shared" ref="BN26" si="320">DEC2HEX(CODE(BN25),4)</f>
        <v>2D30</v>
      </c>
    </row>
    <row r="27" spans="1:71" ht="26.5" x14ac:dyDescent="0.55000000000000004">
      <c r="A27">
        <f>A25+64*32</f>
        <v>24576</v>
      </c>
      <c r="B27" s="2" t="str">
        <f>DEC2HEX(A27,5)</f>
        <v>06000</v>
      </c>
      <c r="C27" s="27" t="str">
        <f>CHAR(11569+C1)</f>
        <v>⑰</v>
      </c>
      <c r="D27" s="27" t="str">
        <f>CHAR(11569+D1)</f>
        <v>⑱</v>
      </c>
      <c r="E27" s="27" t="str">
        <f t="shared" ref="E27:F27" si="321">CHAR(11569+E1)</f>
        <v>⑲</v>
      </c>
      <c r="F27" s="27" t="str">
        <f t="shared" si="321"/>
        <v>⑳</v>
      </c>
      <c r="G27" s="18" t="str">
        <f t="shared" ref="G27:P27" si="322">CHAR(8486)</f>
        <v>・</v>
      </c>
      <c r="H27" s="18" t="str">
        <f t="shared" si="322"/>
        <v>・</v>
      </c>
      <c r="I27" s="18" t="str">
        <f t="shared" si="322"/>
        <v>・</v>
      </c>
      <c r="J27" s="18" t="str">
        <f t="shared" si="322"/>
        <v>・</v>
      </c>
      <c r="K27" s="18" t="str">
        <f t="shared" si="322"/>
        <v>・</v>
      </c>
      <c r="L27" s="18" t="str">
        <f t="shared" si="322"/>
        <v>・</v>
      </c>
      <c r="M27" s="18" t="str">
        <f t="shared" si="322"/>
        <v>・</v>
      </c>
      <c r="N27" s="18" t="str">
        <f t="shared" si="322"/>
        <v>・</v>
      </c>
      <c r="O27" s="18" t="str">
        <f t="shared" si="322"/>
        <v>・</v>
      </c>
      <c r="P27" s="18" t="str">
        <f t="shared" si="322"/>
        <v>・</v>
      </c>
      <c r="Q27" s="27" t="s">
        <v>144</v>
      </c>
      <c r="R27" s="27" t="s">
        <v>146</v>
      </c>
      <c r="S27" s="27" t="s">
        <v>147</v>
      </c>
      <c r="T27" s="27" t="s">
        <v>148</v>
      </c>
      <c r="U27" s="27" t="s">
        <v>149</v>
      </c>
      <c r="V27" s="27" t="s">
        <v>163</v>
      </c>
      <c r="W27" s="27" t="s">
        <v>165</v>
      </c>
      <c r="X27" s="27" t="s">
        <v>167</v>
      </c>
      <c r="Y27" s="27" t="s">
        <v>169</v>
      </c>
      <c r="Z27" s="27" t="s">
        <v>171</v>
      </c>
      <c r="AA27" s="27" t="s">
        <v>173</v>
      </c>
      <c r="AB27" s="27" t="s">
        <v>175</v>
      </c>
      <c r="AC27" s="27" t="s">
        <v>177</v>
      </c>
      <c r="AD27" s="27" t="s">
        <v>179</v>
      </c>
      <c r="AE27" s="27" t="s">
        <v>181</v>
      </c>
      <c r="AF27" s="27" t="s">
        <v>183</v>
      </c>
      <c r="AG27" s="27" t="s">
        <v>185</v>
      </c>
      <c r="AH27" s="27" t="s">
        <v>187</v>
      </c>
      <c r="AI27" s="27" t="s">
        <v>142</v>
      </c>
      <c r="AJ27" s="27" t="s">
        <v>154</v>
      </c>
      <c r="AK27" s="18" t="str">
        <f t="shared" ref="AK27:AT27" si="323">CHAR(8486)</f>
        <v>・</v>
      </c>
      <c r="AL27" s="18" t="str">
        <f t="shared" si="323"/>
        <v>・</v>
      </c>
      <c r="AM27" s="18" t="str">
        <f t="shared" si="323"/>
        <v>・</v>
      </c>
      <c r="AN27" s="18" t="str">
        <f t="shared" si="323"/>
        <v>・</v>
      </c>
      <c r="AO27" s="18" t="str">
        <f t="shared" si="323"/>
        <v>・</v>
      </c>
      <c r="AP27" s="18" t="str">
        <f t="shared" si="323"/>
        <v>・</v>
      </c>
      <c r="AQ27" s="18" t="str">
        <f t="shared" si="323"/>
        <v>・</v>
      </c>
      <c r="AR27" s="18" t="str">
        <f t="shared" si="323"/>
        <v>・</v>
      </c>
      <c r="AS27" s="18" t="str">
        <f t="shared" si="323"/>
        <v>・</v>
      </c>
      <c r="AT27" s="18" t="str">
        <f t="shared" si="323"/>
        <v>・</v>
      </c>
      <c r="AU27" s="27" t="s">
        <v>589</v>
      </c>
      <c r="AV27" s="27" t="s">
        <v>591</v>
      </c>
      <c r="AW27" s="27" t="s">
        <v>162</v>
      </c>
      <c r="AX27" s="27" t="s">
        <v>161</v>
      </c>
      <c r="AY27" s="27" t="s">
        <v>156</v>
      </c>
      <c r="AZ27" s="27" t="s">
        <v>157</v>
      </c>
      <c r="BA27" s="27" t="s">
        <v>158</v>
      </c>
      <c r="BB27" s="27" t="s">
        <v>159</v>
      </c>
      <c r="BC27" s="27" t="s">
        <v>160</v>
      </c>
      <c r="BD27" s="18" t="str">
        <f t="shared" ref="BD27:BN27" si="324">CHAR(8486)</f>
        <v>・</v>
      </c>
      <c r="BE27" s="18" t="str">
        <f t="shared" si="324"/>
        <v>・</v>
      </c>
      <c r="BF27" s="18" t="str">
        <f t="shared" si="324"/>
        <v>・</v>
      </c>
      <c r="BG27" s="18" t="str">
        <f t="shared" si="324"/>
        <v>・</v>
      </c>
      <c r="BH27" s="18" t="str">
        <f t="shared" si="324"/>
        <v>・</v>
      </c>
      <c r="BI27" s="18" t="str">
        <f t="shared" si="324"/>
        <v>・</v>
      </c>
      <c r="BJ27" s="18" t="str">
        <f t="shared" si="324"/>
        <v>・</v>
      </c>
      <c r="BK27" s="18" t="str">
        <f t="shared" si="324"/>
        <v>・</v>
      </c>
      <c r="BL27" s="18" t="str">
        <f t="shared" si="324"/>
        <v>・</v>
      </c>
      <c r="BM27" s="18" t="str">
        <f t="shared" si="324"/>
        <v>・</v>
      </c>
      <c r="BN27" s="18" t="str">
        <f t="shared" si="324"/>
        <v>・</v>
      </c>
      <c r="BP27" s="3" t="s">
        <v>140</v>
      </c>
      <c r="BQ27">
        <f>HEX2DEC(BP27)</f>
        <v>11569</v>
      </c>
    </row>
    <row r="28" spans="1:71" x14ac:dyDescent="0.55000000000000004">
      <c r="C28" s="15" t="str">
        <f>DEC2HEX(CODE(C27),4)</f>
        <v>2D31</v>
      </c>
      <c r="D28" s="16" t="str">
        <f>DEC2HEX(CODE(D27),4)</f>
        <v>2D32</v>
      </c>
      <c r="E28" s="16" t="str">
        <f t="shared" ref="E28:BA28" si="325">DEC2HEX(CODE(E27),4)</f>
        <v>2D33</v>
      </c>
      <c r="F28" s="16" t="str">
        <f t="shared" si="325"/>
        <v>2D34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28" t="s">
        <v>145</v>
      </c>
      <c r="R28" s="28" t="s">
        <v>151</v>
      </c>
      <c r="S28" s="29" t="s">
        <v>152</v>
      </c>
      <c r="T28" s="28" t="s">
        <v>153</v>
      </c>
      <c r="U28" s="28" t="s">
        <v>150</v>
      </c>
      <c r="V28" s="28" t="s">
        <v>164</v>
      </c>
      <c r="W28" s="28" t="s">
        <v>166</v>
      </c>
      <c r="X28" s="28" t="s">
        <v>168</v>
      </c>
      <c r="Y28" s="28" t="s">
        <v>170</v>
      </c>
      <c r="Z28" s="28" t="s">
        <v>172</v>
      </c>
      <c r="AA28" s="28" t="s">
        <v>174</v>
      </c>
      <c r="AB28" s="28" t="s">
        <v>176</v>
      </c>
      <c r="AC28" s="28" t="s">
        <v>178</v>
      </c>
      <c r="AD28" s="28" t="s">
        <v>180</v>
      </c>
      <c r="AE28" s="28" t="s">
        <v>182</v>
      </c>
      <c r="AF28" s="28" t="s">
        <v>184</v>
      </c>
      <c r="AG28" s="28" t="s">
        <v>186</v>
      </c>
      <c r="AH28" s="28" t="s">
        <v>188</v>
      </c>
      <c r="AI28" s="70" t="s">
        <v>143</v>
      </c>
      <c r="AJ28" s="28" t="s">
        <v>155</v>
      </c>
      <c r="AK28" s="16" t="str">
        <f t="shared" si="325"/>
        <v>2126</v>
      </c>
      <c r="AL28" s="16" t="str">
        <f t="shared" si="325"/>
        <v>2126</v>
      </c>
      <c r="AM28" s="16" t="str">
        <f t="shared" si="325"/>
        <v>2126</v>
      </c>
      <c r="AN28" s="16" t="str">
        <f t="shared" si="325"/>
        <v>2126</v>
      </c>
      <c r="AO28" s="16" t="str">
        <f t="shared" si="325"/>
        <v>2126</v>
      </c>
      <c r="AP28" s="16" t="str">
        <f t="shared" si="325"/>
        <v>2126</v>
      </c>
      <c r="AQ28" s="16" t="str">
        <f t="shared" si="325"/>
        <v>2126</v>
      </c>
      <c r="AR28" s="16" t="str">
        <f t="shared" si="325"/>
        <v>2126</v>
      </c>
      <c r="AS28" s="16" t="str">
        <f t="shared" si="325"/>
        <v>2126</v>
      </c>
      <c r="AT28" s="16" t="str">
        <f t="shared" si="325"/>
        <v>2126</v>
      </c>
      <c r="AU28" s="28" t="s">
        <v>590</v>
      </c>
      <c r="AV28" s="30" t="s">
        <v>592</v>
      </c>
      <c r="AW28" s="30" t="s">
        <v>593</v>
      </c>
      <c r="AX28" s="30" t="s">
        <v>594</v>
      </c>
      <c r="AY28" s="29" t="s">
        <v>595</v>
      </c>
      <c r="AZ28" s="30" t="s">
        <v>596</v>
      </c>
      <c r="BA28" s="30" t="s">
        <v>597</v>
      </c>
      <c r="BB28" s="30" t="s">
        <v>598</v>
      </c>
      <c r="BC28" s="30" t="s">
        <v>599</v>
      </c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</row>
    <row r="29" spans="1:71" ht="26.5" x14ac:dyDescent="0.55000000000000004">
      <c r="A29">
        <f>A27+64*32</f>
        <v>26624</v>
      </c>
      <c r="B29" s="2" t="str">
        <f>DEC2HEX(A29,5)</f>
        <v>06800</v>
      </c>
      <c r="C29" s="31" t="s">
        <v>141</v>
      </c>
      <c r="D29" s="32" t="s">
        <v>439</v>
      </c>
      <c r="E29" s="32" t="s">
        <v>441</v>
      </c>
      <c r="F29" s="32" t="s">
        <v>443</v>
      </c>
      <c r="G29" s="32" t="s">
        <v>445</v>
      </c>
      <c r="H29" s="32" t="s">
        <v>447</v>
      </c>
      <c r="I29" s="32" t="s">
        <v>449</v>
      </c>
      <c r="J29" s="32" t="s">
        <v>451</v>
      </c>
      <c r="K29" s="32" t="s">
        <v>453</v>
      </c>
      <c r="L29" s="32" t="s">
        <v>455</v>
      </c>
      <c r="M29" s="18" t="str">
        <f t="shared" ref="M29:P29" si="326">CHAR(8486)</f>
        <v>・</v>
      </c>
      <c r="N29" s="18" t="str">
        <f t="shared" si="326"/>
        <v>・</v>
      </c>
      <c r="O29" s="18" t="str">
        <f t="shared" si="326"/>
        <v>・</v>
      </c>
      <c r="P29" s="18" t="str">
        <f t="shared" si="326"/>
        <v>・</v>
      </c>
      <c r="Q29" s="33" t="str">
        <f>CHAR(11573+Q1-14)</f>
        <v>Ⅰ</v>
      </c>
      <c r="R29" s="33" t="str">
        <f t="shared" ref="R29:Z29" si="327">CHAR(11573+R1-14)</f>
        <v>Ⅱ</v>
      </c>
      <c r="S29" s="33" t="str">
        <f t="shared" si="327"/>
        <v>Ⅲ</v>
      </c>
      <c r="T29" s="33" t="str">
        <f t="shared" si="327"/>
        <v>Ⅳ</v>
      </c>
      <c r="U29" s="33" t="str">
        <f t="shared" si="327"/>
        <v>Ⅴ</v>
      </c>
      <c r="V29" s="33" t="str">
        <f t="shared" si="327"/>
        <v>Ⅵ</v>
      </c>
      <c r="W29" s="33" t="str">
        <f t="shared" si="327"/>
        <v>Ⅶ</v>
      </c>
      <c r="X29" s="33" t="str">
        <f t="shared" si="327"/>
        <v>Ⅷ</v>
      </c>
      <c r="Y29" s="33" t="str">
        <f t="shared" si="327"/>
        <v>Ⅸ</v>
      </c>
      <c r="Z29" s="33" t="str">
        <f t="shared" si="327"/>
        <v>Ⅹ</v>
      </c>
      <c r="AA29" s="34" t="s">
        <v>191</v>
      </c>
      <c r="AB29" s="34" t="s">
        <v>190</v>
      </c>
      <c r="AC29" s="34" t="s">
        <v>192</v>
      </c>
      <c r="AD29" s="34" t="s">
        <v>194</v>
      </c>
      <c r="AE29" s="34" t="s">
        <v>193</v>
      </c>
      <c r="AF29" s="18" t="str">
        <f t="shared" ref="AF29:AT31" si="328">CHAR(8486)</f>
        <v>・</v>
      </c>
      <c r="AG29" s="18" t="str">
        <f t="shared" si="328"/>
        <v>・</v>
      </c>
      <c r="AH29" s="18" t="str">
        <f t="shared" si="328"/>
        <v>・</v>
      </c>
      <c r="AI29" s="18" t="str">
        <f t="shared" si="328"/>
        <v>・</v>
      </c>
      <c r="AJ29" s="18" t="str">
        <f t="shared" si="328"/>
        <v>・</v>
      </c>
      <c r="AK29" s="18" t="str">
        <f t="shared" si="328"/>
        <v>・</v>
      </c>
      <c r="AL29" s="18" t="str">
        <f t="shared" si="328"/>
        <v>・</v>
      </c>
      <c r="AM29" s="33" t="str">
        <f>CHAR(37665+AM1-36)</f>
        <v>ⅰ</v>
      </c>
      <c r="AN29" s="33" t="str">
        <f t="shared" ref="AN29:AV29" si="329">CHAR(37665+AN1-36)</f>
        <v>ⅱ</v>
      </c>
      <c r="AO29" s="33" t="str">
        <f t="shared" si="329"/>
        <v>ⅲ</v>
      </c>
      <c r="AP29" s="33" t="str">
        <f t="shared" si="329"/>
        <v>ⅳ</v>
      </c>
      <c r="AQ29" s="33" t="str">
        <f t="shared" si="329"/>
        <v>ⅴ</v>
      </c>
      <c r="AR29" s="33" t="str">
        <f t="shared" si="329"/>
        <v>ⅵ</v>
      </c>
      <c r="AS29" s="33" t="str">
        <f t="shared" si="329"/>
        <v>ⅶ</v>
      </c>
      <c r="AT29" s="33" t="str">
        <f t="shared" si="329"/>
        <v>ⅷ</v>
      </c>
      <c r="AU29" s="33" t="str">
        <f t="shared" si="329"/>
        <v>ⅸ</v>
      </c>
      <c r="AV29" s="33" t="str">
        <f t="shared" si="329"/>
        <v>ⅹ</v>
      </c>
      <c r="AW29" s="34" t="s">
        <v>195</v>
      </c>
      <c r="AX29" s="34" t="s">
        <v>196</v>
      </c>
      <c r="AY29" s="34" t="s">
        <v>197</v>
      </c>
      <c r="AZ29" s="34" t="s">
        <v>198</v>
      </c>
      <c r="BA29" s="34" t="s">
        <v>199</v>
      </c>
      <c r="BB29" s="18" t="str">
        <f t="shared" ref="BB29:BN29" si="330">CHAR(8486)</f>
        <v>・</v>
      </c>
      <c r="BC29" s="18" t="str">
        <f t="shared" si="330"/>
        <v>・</v>
      </c>
      <c r="BD29" s="18" t="str">
        <f t="shared" si="330"/>
        <v>・</v>
      </c>
      <c r="BE29" s="18" t="str">
        <f t="shared" si="330"/>
        <v>・</v>
      </c>
      <c r="BF29" s="18" t="str">
        <f t="shared" si="330"/>
        <v>・</v>
      </c>
      <c r="BG29" s="18" t="str">
        <f t="shared" si="330"/>
        <v>・</v>
      </c>
      <c r="BH29" s="18" t="str">
        <f t="shared" si="330"/>
        <v>・</v>
      </c>
      <c r="BI29" s="18" t="str">
        <f t="shared" si="330"/>
        <v>・</v>
      </c>
      <c r="BJ29" s="18" t="str">
        <f t="shared" si="330"/>
        <v>・</v>
      </c>
      <c r="BK29" s="18" t="str">
        <f t="shared" si="330"/>
        <v>・</v>
      </c>
      <c r="BL29" s="18" t="str">
        <f t="shared" si="330"/>
        <v>・</v>
      </c>
      <c r="BM29" s="18" t="str">
        <f t="shared" si="330"/>
        <v>・</v>
      </c>
      <c r="BN29" s="18" t="str">
        <f t="shared" si="330"/>
        <v>・</v>
      </c>
      <c r="BP29" s="3" t="s">
        <v>189</v>
      </c>
      <c r="BQ29">
        <f>HEX2DEC(BP29)</f>
        <v>11573</v>
      </c>
      <c r="BR29" s="3">
        <v>9321</v>
      </c>
      <c r="BS29">
        <f>HEX2DEC(BR29)</f>
        <v>37665</v>
      </c>
    </row>
    <row r="30" spans="1:71" x14ac:dyDescent="0.55000000000000004">
      <c r="C30" s="15"/>
      <c r="D30" s="28" t="s">
        <v>440</v>
      </c>
      <c r="E30" s="30" t="s">
        <v>442</v>
      </c>
      <c r="F30" s="30" t="s">
        <v>444</v>
      </c>
      <c r="G30" s="30" t="s">
        <v>446</v>
      </c>
      <c r="H30" s="30" t="s">
        <v>448</v>
      </c>
      <c r="I30" s="30" t="s">
        <v>450</v>
      </c>
      <c r="J30" s="30" t="s">
        <v>452</v>
      </c>
      <c r="K30" s="35" t="s">
        <v>454</v>
      </c>
      <c r="L30" s="30" t="s">
        <v>456</v>
      </c>
      <c r="M30" s="16"/>
      <c r="N30" s="16"/>
      <c r="O30" s="16"/>
      <c r="P30" s="16"/>
      <c r="Q30" s="16" t="str">
        <f t="shared" ref="Q30" si="331">DEC2HEX(CODE(Q29),4)</f>
        <v>2D35</v>
      </c>
      <c r="R30" s="16" t="str">
        <f t="shared" ref="R30" si="332">DEC2HEX(CODE(R29),4)</f>
        <v>2D36</v>
      </c>
      <c r="S30" s="15" t="str">
        <f t="shared" ref="S30" si="333">DEC2HEX(CODE(S29),4)</f>
        <v>2D37</v>
      </c>
      <c r="T30" s="16" t="str">
        <f t="shared" ref="T30" si="334">DEC2HEX(CODE(T29),4)</f>
        <v>2D38</v>
      </c>
      <c r="U30" s="16" t="str">
        <f t="shared" ref="U30" si="335">DEC2HEX(CODE(U29),4)</f>
        <v>2D39</v>
      </c>
      <c r="V30" s="16" t="str">
        <f t="shared" ref="V30" si="336">DEC2HEX(CODE(V29),4)</f>
        <v>2D3A</v>
      </c>
      <c r="W30" s="16" t="str">
        <f t="shared" ref="W30" si="337">DEC2HEX(CODE(W29),4)</f>
        <v>2D3B</v>
      </c>
      <c r="X30" s="16" t="str">
        <f t="shared" ref="X30" si="338">DEC2HEX(CODE(X29),4)</f>
        <v>2D3C</v>
      </c>
      <c r="Y30" s="16" t="str">
        <f t="shared" ref="Y30" si="339">DEC2HEX(CODE(Y29),4)</f>
        <v>2D3D</v>
      </c>
      <c r="Z30" s="16" t="str">
        <f t="shared" ref="Z30:AA30" si="340">DEC2HEX(CODE(Z29),4)</f>
        <v>2D3E</v>
      </c>
      <c r="AA30" s="28" t="s">
        <v>625</v>
      </c>
      <c r="AB30" s="30" t="s">
        <v>626</v>
      </c>
      <c r="AC30" s="16"/>
      <c r="AD30" s="16"/>
      <c r="AE30" s="16"/>
      <c r="AF30" s="16"/>
      <c r="AG30" s="16"/>
      <c r="AH30" s="16"/>
      <c r="AI30" s="25"/>
      <c r="AJ30" s="26"/>
      <c r="AK30" s="26"/>
      <c r="AL30" s="26"/>
      <c r="AM30" s="16" t="str">
        <f>DEC2HEX(CODE(AM29),4)</f>
        <v>9321</v>
      </c>
      <c r="AN30" s="16" t="str">
        <f t="shared" ref="AN30:AV32" si="341">DEC2HEX(CODE(AN29),4)</f>
        <v>9322</v>
      </c>
      <c r="AO30" s="16" t="str">
        <f t="shared" si="341"/>
        <v>9323</v>
      </c>
      <c r="AP30" s="16" t="str">
        <f t="shared" si="341"/>
        <v>9324</v>
      </c>
      <c r="AQ30" s="16" t="str">
        <f t="shared" si="341"/>
        <v>9325</v>
      </c>
      <c r="AR30" s="16" t="str">
        <f t="shared" si="341"/>
        <v>9326</v>
      </c>
      <c r="AS30" s="16" t="str">
        <f t="shared" si="341"/>
        <v>9327</v>
      </c>
      <c r="AT30" s="16" t="str">
        <f t="shared" si="341"/>
        <v>9328</v>
      </c>
      <c r="AU30" s="16" t="str">
        <f t="shared" si="341"/>
        <v>9329</v>
      </c>
      <c r="AV30" s="16" t="str">
        <f t="shared" si="341"/>
        <v>932A</v>
      </c>
      <c r="AW30" s="28" t="s">
        <v>627</v>
      </c>
      <c r="AX30" s="30" t="s">
        <v>628</v>
      </c>
      <c r="AY30" s="15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26"/>
      <c r="BL30" s="26"/>
      <c r="BM30" s="26"/>
      <c r="BN30" s="26"/>
    </row>
    <row r="31" spans="1:71" ht="26.5" x14ac:dyDescent="0.55000000000000004">
      <c r="A31">
        <f>A29+64*32</f>
        <v>28672</v>
      </c>
      <c r="B31" s="2" t="str">
        <f>DEC2HEX(A31,5)</f>
        <v>07000</v>
      </c>
      <c r="C31" s="18" t="str">
        <f t="shared" ref="C31:R35" si="342">CHAR(8486)</f>
        <v>・</v>
      </c>
      <c r="D31" s="18" t="str">
        <f t="shared" si="342"/>
        <v>・</v>
      </c>
      <c r="E31" s="18" t="str">
        <f t="shared" si="342"/>
        <v>・</v>
      </c>
      <c r="F31" s="18" t="str">
        <f t="shared" si="342"/>
        <v>・</v>
      </c>
      <c r="G31" s="18" t="str">
        <f t="shared" si="342"/>
        <v>・</v>
      </c>
      <c r="H31" s="18" t="str">
        <f t="shared" si="342"/>
        <v>・</v>
      </c>
      <c r="I31" s="18" t="str">
        <f t="shared" si="342"/>
        <v>・</v>
      </c>
      <c r="J31" s="18" t="str">
        <f t="shared" si="342"/>
        <v>・</v>
      </c>
      <c r="K31" s="18" t="str">
        <f t="shared" si="342"/>
        <v>・</v>
      </c>
      <c r="L31" s="18" t="str">
        <f t="shared" si="342"/>
        <v>・</v>
      </c>
      <c r="M31" s="27" t="s">
        <v>222</v>
      </c>
      <c r="N31" s="27" t="s">
        <v>221</v>
      </c>
      <c r="O31" s="27" t="s">
        <v>220</v>
      </c>
      <c r="P31" s="27" t="s">
        <v>219</v>
      </c>
      <c r="Q31" s="27" t="s">
        <v>218</v>
      </c>
      <c r="R31" s="27" t="s">
        <v>217</v>
      </c>
      <c r="S31" s="27" t="s">
        <v>216</v>
      </c>
      <c r="T31" s="27" t="s">
        <v>215</v>
      </c>
      <c r="U31" s="27" t="s">
        <v>214</v>
      </c>
      <c r="V31" s="27" t="s">
        <v>213</v>
      </c>
      <c r="W31" s="27" t="s">
        <v>212</v>
      </c>
      <c r="X31" s="27" t="s">
        <v>211</v>
      </c>
      <c r="Y31" s="27" t="s">
        <v>210</v>
      </c>
      <c r="Z31" s="27" t="s">
        <v>209</v>
      </c>
      <c r="AA31" s="27" t="s">
        <v>208</v>
      </c>
      <c r="AB31" s="27" t="s">
        <v>207</v>
      </c>
      <c r="AC31" s="27" t="s">
        <v>206</v>
      </c>
      <c r="AD31" s="27" t="s">
        <v>205</v>
      </c>
      <c r="AE31" s="27" t="s">
        <v>201</v>
      </c>
      <c r="AF31" s="27" t="s">
        <v>202</v>
      </c>
      <c r="AG31" s="27" t="s">
        <v>203</v>
      </c>
      <c r="AH31" s="27" t="s">
        <v>204</v>
      </c>
      <c r="AI31" s="71" t="s">
        <v>200</v>
      </c>
      <c r="AJ31" s="27" t="s">
        <v>224</v>
      </c>
      <c r="AK31" s="27" t="s">
        <v>225</v>
      </c>
      <c r="AL31" s="27" t="s">
        <v>226</v>
      </c>
      <c r="AM31" s="18" t="str">
        <f t="shared" si="328"/>
        <v>・</v>
      </c>
      <c r="AN31" s="18" t="str">
        <f t="shared" si="328"/>
        <v>・</v>
      </c>
      <c r="AO31" s="18" t="str">
        <f t="shared" si="328"/>
        <v>・</v>
      </c>
      <c r="AP31" s="18" t="str">
        <f t="shared" si="328"/>
        <v>・</v>
      </c>
      <c r="AQ31" s="18" t="str">
        <f t="shared" si="328"/>
        <v>・</v>
      </c>
      <c r="AR31" s="18" t="str">
        <f t="shared" si="328"/>
        <v>・</v>
      </c>
      <c r="AS31" s="18" t="str">
        <f t="shared" si="328"/>
        <v>・</v>
      </c>
      <c r="AT31" s="18" t="str">
        <f t="shared" si="328"/>
        <v>・</v>
      </c>
      <c r="AU31" s="14" t="s">
        <v>227</v>
      </c>
      <c r="AV31" s="14" t="s">
        <v>228</v>
      </c>
      <c r="AW31" s="14" t="s">
        <v>229</v>
      </c>
      <c r="AX31" s="14" t="s">
        <v>230</v>
      </c>
      <c r="AY31" s="14" t="s">
        <v>232</v>
      </c>
      <c r="AZ31" s="14" t="s">
        <v>233</v>
      </c>
      <c r="BA31" s="14" t="s">
        <v>231</v>
      </c>
      <c r="BB31" s="14" t="s">
        <v>236</v>
      </c>
      <c r="BC31" s="14" t="s">
        <v>234</v>
      </c>
      <c r="BD31" s="14" t="s">
        <v>235</v>
      </c>
      <c r="BE31" s="14" t="s">
        <v>237</v>
      </c>
      <c r="BF31" s="14" t="s">
        <v>238</v>
      </c>
      <c r="BG31" s="14" t="s">
        <v>239</v>
      </c>
      <c r="BH31" s="14" t="s">
        <v>240</v>
      </c>
      <c r="BI31" s="27" t="s">
        <v>366</v>
      </c>
      <c r="BJ31" s="27" t="s">
        <v>367</v>
      </c>
      <c r="BK31" s="36" t="s">
        <v>368</v>
      </c>
      <c r="BL31" s="27" t="s">
        <v>368</v>
      </c>
      <c r="BM31" s="27" t="s">
        <v>242</v>
      </c>
      <c r="BN31" s="27" t="s">
        <v>243</v>
      </c>
    </row>
    <row r="32" spans="1:71" x14ac:dyDescent="0.55000000000000004">
      <c r="B32" s="12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28" t="s">
        <v>223</v>
      </c>
      <c r="N32" s="28" t="s">
        <v>600</v>
      </c>
      <c r="O32" s="28" t="s">
        <v>601</v>
      </c>
      <c r="P32" s="28" t="s">
        <v>602</v>
      </c>
      <c r="Q32" s="28" t="s">
        <v>603</v>
      </c>
      <c r="R32" s="28" t="s">
        <v>604</v>
      </c>
      <c r="S32" s="29" t="s">
        <v>605</v>
      </c>
      <c r="T32" s="28" t="s">
        <v>606</v>
      </c>
      <c r="U32" s="28" t="s">
        <v>607</v>
      </c>
      <c r="V32" s="28" t="s">
        <v>608</v>
      </c>
      <c r="W32" s="28" t="s">
        <v>609</v>
      </c>
      <c r="X32" s="28" t="s">
        <v>610</v>
      </c>
      <c r="Y32" s="28" t="s">
        <v>611</v>
      </c>
      <c r="Z32" s="28" t="s">
        <v>612</v>
      </c>
      <c r="AA32" s="28" t="s">
        <v>613</v>
      </c>
      <c r="AB32" s="28" t="s">
        <v>614</v>
      </c>
      <c r="AC32" s="28" t="s">
        <v>615</v>
      </c>
      <c r="AD32" s="28" t="s">
        <v>616</v>
      </c>
      <c r="AE32" s="28" t="s">
        <v>617</v>
      </c>
      <c r="AF32" s="28" t="s">
        <v>618</v>
      </c>
      <c r="AG32" s="28" t="s">
        <v>619</v>
      </c>
      <c r="AH32" s="28" t="s">
        <v>620</v>
      </c>
      <c r="AI32" s="29" t="s">
        <v>621</v>
      </c>
      <c r="AJ32" s="28" t="s">
        <v>622</v>
      </c>
      <c r="AK32" s="28" t="s">
        <v>623</v>
      </c>
      <c r="AL32" s="28" t="s">
        <v>624</v>
      </c>
      <c r="AM32" s="16"/>
      <c r="AN32" s="16"/>
      <c r="AO32" s="16"/>
      <c r="AP32" s="16"/>
      <c r="AQ32" s="16"/>
      <c r="AR32" s="16"/>
      <c r="AS32" s="16"/>
      <c r="AT32" s="16"/>
      <c r="AU32" s="16" t="str">
        <f t="shared" si="341"/>
        <v>2D50</v>
      </c>
      <c r="AV32" s="16" t="str">
        <f t="shared" ref="AV32" si="343">DEC2HEX(CODE(AV31),4)</f>
        <v>003F</v>
      </c>
      <c r="AW32" s="16" t="str">
        <f t="shared" ref="AW32" si="344">DEC2HEX(CODE(AW31),4)</f>
        <v>2D51</v>
      </c>
      <c r="AX32" s="16" t="str">
        <f t="shared" ref="AX32" si="345">DEC2HEX(CODE(AX31),4)</f>
        <v>003F</v>
      </c>
      <c r="AY32" s="15" t="str">
        <f t="shared" ref="AY32" si="346">DEC2HEX(CODE(AY31),4)</f>
        <v>003F</v>
      </c>
      <c r="AZ32" s="16" t="str">
        <f t="shared" ref="AZ32" si="347">DEC2HEX(CODE(AZ31),4)</f>
        <v>006D</v>
      </c>
      <c r="BA32" s="16" t="str">
        <f t="shared" ref="BA32" si="348">DEC2HEX(CODE(BA31),4)</f>
        <v>2D56</v>
      </c>
      <c r="BB32" s="16" t="str">
        <f t="shared" ref="BB32" si="349">DEC2HEX(CODE(BB31),4)</f>
        <v>003F</v>
      </c>
      <c r="BC32" s="16" t="str">
        <f t="shared" ref="BC32" si="350">DEC2HEX(CODE(BC31),4)</f>
        <v>2D52</v>
      </c>
      <c r="BD32" s="16" t="str">
        <f t="shared" ref="BD32" si="351">DEC2HEX(CODE(BD31),4)</f>
        <v>003F</v>
      </c>
      <c r="BE32" s="16" t="str">
        <f t="shared" ref="BE32" si="352">DEC2HEX(CODE(BE31),4)</f>
        <v>2D53</v>
      </c>
      <c r="BF32" s="16" t="str">
        <f t="shared" ref="BF32" si="353">DEC2HEX(CODE(BF31),4)</f>
        <v>0067</v>
      </c>
      <c r="BG32" s="16" t="str">
        <f t="shared" ref="BG32" si="354">DEC2HEX(CODE(BG31),4)</f>
        <v>2D54</v>
      </c>
      <c r="BH32" s="28" t="s">
        <v>241</v>
      </c>
      <c r="BI32" s="30" t="s">
        <v>582</v>
      </c>
      <c r="BJ32" s="30" t="s">
        <v>583</v>
      </c>
      <c r="BK32" s="30"/>
      <c r="BL32" s="30" t="s">
        <v>584</v>
      </c>
      <c r="BM32" s="30" t="s">
        <v>585</v>
      </c>
      <c r="BN32" s="30" t="s">
        <v>586</v>
      </c>
    </row>
    <row r="33" spans="1:71" ht="26.5" x14ac:dyDescent="0.55000000000000004">
      <c r="A33">
        <f>A31+64*32</f>
        <v>30720</v>
      </c>
      <c r="B33" s="2" t="str">
        <f>DEC2HEX(A33,5)</f>
        <v>07800</v>
      </c>
      <c r="C33" s="27" t="s">
        <v>244</v>
      </c>
      <c r="D33" s="34" t="s">
        <v>246</v>
      </c>
      <c r="E33" s="34" t="s">
        <v>250</v>
      </c>
      <c r="F33" s="34" t="s">
        <v>248</v>
      </c>
      <c r="G33" s="34" t="s">
        <v>355</v>
      </c>
      <c r="H33" s="34" t="s">
        <v>357</v>
      </c>
      <c r="I33" s="34" t="s">
        <v>359</v>
      </c>
      <c r="J33" s="34" t="s">
        <v>361</v>
      </c>
      <c r="K33" s="34" t="s">
        <v>363</v>
      </c>
      <c r="L33" s="37" t="s">
        <v>365</v>
      </c>
      <c r="M33" s="18" t="str">
        <f t="shared" si="342"/>
        <v>・</v>
      </c>
      <c r="N33" s="18" t="str">
        <f t="shared" si="342"/>
        <v>・</v>
      </c>
      <c r="O33" s="18" t="str">
        <f t="shared" si="342"/>
        <v>・</v>
      </c>
      <c r="P33" s="18" t="str">
        <f t="shared" si="342"/>
        <v>・</v>
      </c>
      <c r="Q33" s="18" t="str">
        <f t="shared" si="342"/>
        <v>・</v>
      </c>
      <c r="R33" s="18" t="str">
        <f t="shared" si="342"/>
        <v>・</v>
      </c>
      <c r="S33" s="18" t="str">
        <f>CHAR(8486)</f>
        <v>・</v>
      </c>
      <c r="T33" s="18" t="str">
        <f t="shared" ref="S33:BN35" si="355">CHAR(8486)</f>
        <v>・</v>
      </c>
      <c r="U33" s="18" t="str">
        <f t="shared" si="355"/>
        <v>・</v>
      </c>
      <c r="V33" s="18" t="str">
        <f t="shared" si="355"/>
        <v>・</v>
      </c>
      <c r="W33" s="18" t="str">
        <f t="shared" si="355"/>
        <v>・</v>
      </c>
      <c r="X33" s="18" t="str">
        <f t="shared" si="355"/>
        <v>・</v>
      </c>
      <c r="Y33" s="18" t="str">
        <f t="shared" si="355"/>
        <v>・</v>
      </c>
      <c r="Z33" s="18" t="str">
        <f t="shared" si="355"/>
        <v>・</v>
      </c>
      <c r="AA33" s="18" t="str">
        <f t="shared" si="355"/>
        <v>・</v>
      </c>
      <c r="AB33" s="18" t="str">
        <f t="shared" si="355"/>
        <v>・</v>
      </c>
      <c r="AC33" s="18" t="str">
        <f t="shared" si="355"/>
        <v>・</v>
      </c>
      <c r="AD33" s="18" t="str">
        <f t="shared" si="355"/>
        <v>・</v>
      </c>
      <c r="AE33" s="18" t="str">
        <f t="shared" si="355"/>
        <v>・</v>
      </c>
      <c r="AF33" s="18" t="str">
        <f t="shared" si="355"/>
        <v>・</v>
      </c>
      <c r="AG33" s="18" t="str">
        <f t="shared" si="355"/>
        <v>・</v>
      </c>
      <c r="AH33" s="18" t="str">
        <f t="shared" si="355"/>
        <v>・</v>
      </c>
      <c r="AI33" s="18" t="str">
        <f t="shared" si="355"/>
        <v>・</v>
      </c>
      <c r="AJ33" s="18" t="str">
        <f t="shared" si="355"/>
        <v>・</v>
      </c>
      <c r="AK33" s="18" t="str">
        <f t="shared" si="355"/>
        <v>・</v>
      </c>
      <c r="AL33" s="18" t="str">
        <f t="shared" si="355"/>
        <v>・</v>
      </c>
      <c r="AM33" s="18" t="str">
        <f t="shared" si="355"/>
        <v>・</v>
      </c>
      <c r="AN33" s="18" t="str">
        <f t="shared" si="355"/>
        <v>・</v>
      </c>
      <c r="AO33" s="18" t="str">
        <f t="shared" si="355"/>
        <v>・</v>
      </c>
      <c r="AP33" s="18" t="str">
        <f t="shared" si="355"/>
        <v>・</v>
      </c>
      <c r="AQ33" s="18" t="str">
        <f t="shared" si="355"/>
        <v>・</v>
      </c>
      <c r="AR33" s="18" t="str">
        <f t="shared" si="355"/>
        <v>・</v>
      </c>
      <c r="AS33" s="18" t="str">
        <f t="shared" si="355"/>
        <v>・</v>
      </c>
      <c r="AT33" s="18" t="str">
        <f t="shared" si="355"/>
        <v>・</v>
      </c>
      <c r="AU33" s="18" t="str">
        <f t="shared" si="355"/>
        <v>・</v>
      </c>
      <c r="AV33" s="18" t="str">
        <f t="shared" si="355"/>
        <v>・</v>
      </c>
      <c r="AW33" s="18" t="str">
        <f t="shared" si="355"/>
        <v>・</v>
      </c>
      <c r="AX33" s="18" t="str">
        <f t="shared" si="355"/>
        <v>・</v>
      </c>
      <c r="AY33" s="18" t="str">
        <f t="shared" si="355"/>
        <v>・</v>
      </c>
      <c r="AZ33" s="18" t="str">
        <f t="shared" si="355"/>
        <v>・</v>
      </c>
      <c r="BA33" s="18" t="str">
        <f t="shared" si="355"/>
        <v>・</v>
      </c>
      <c r="BB33" s="18" t="str">
        <f t="shared" si="355"/>
        <v>・</v>
      </c>
      <c r="BC33" s="18" t="str">
        <f t="shared" si="355"/>
        <v>・</v>
      </c>
      <c r="BD33" s="18" t="str">
        <f t="shared" si="355"/>
        <v>・</v>
      </c>
      <c r="BE33" s="18" t="str">
        <f t="shared" si="355"/>
        <v>・</v>
      </c>
      <c r="BF33" s="18" t="str">
        <f t="shared" si="355"/>
        <v>・</v>
      </c>
      <c r="BG33" s="18" t="str">
        <f t="shared" si="355"/>
        <v>・</v>
      </c>
      <c r="BH33" s="18" t="str">
        <f t="shared" si="355"/>
        <v>・</v>
      </c>
      <c r="BI33" s="18" t="str">
        <f t="shared" si="355"/>
        <v>・</v>
      </c>
      <c r="BJ33" s="18" t="str">
        <f t="shared" si="355"/>
        <v>・</v>
      </c>
      <c r="BK33" s="18" t="str">
        <f t="shared" si="355"/>
        <v>・</v>
      </c>
      <c r="BL33" s="18" t="str">
        <f t="shared" si="355"/>
        <v>・</v>
      </c>
      <c r="BM33" s="18" t="str">
        <f t="shared" si="355"/>
        <v>・</v>
      </c>
      <c r="BN33" s="18" t="str">
        <f t="shared" si="355"/>
        <v>・</v>
      </c>
    </row>
    <row r="34" spans="1:71" x14ac:dyDescent="0.55000000000000004">
      <c r="C34" s="15" t="s">
        <v>245</v>
      </c>
      <c r="D34" s="16" t="s">
        <v>247</v>
      </c>
      <c r="E34" s="16"/>
      <c r="F34" s="16" t="s">
        <v>249</v>
      </c>
      <c r="G34" s="16" t="s">
        <v>356</v>
      </c>
      <c r="H34" s="16" t="s">
        <v>358</v>
      </c>
      <c r="I34" s="16" t="s">
        <v>360</v>
      </c>
      <c r="J34" s="16" t="s">
        <v>362</v>
      </c>
      <c r="K34" s="16" t="s">
        <v>364</v>
      </c>
      <c r="L34" s="16"/>
      <c r="M34" s="16"/>
      <c r="N34" s="16"/>
      <c r="O34" s="16"/>
      <c r="P34" s="16"/>
      <c r="Q34" s="16"/>
      <c r="R34" s="16"/>
      <c r="S34" s="15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5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5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</row>
    <row r="35" spans="1:71" ht="26.5" x14ac:dyDescent="0.55000000000000004">
      <c r="A35">
        <f>A33+64*32</f>
        <v>32768</v>
      </c>
      <c r="B35" s="2" t="str">
        <f>DEC2HEX(A35,5)</f>
        <v>08000</v>
      </c>
      <c r="C35" s="18" t="str">
        <f t="shared" si="342"/>
        <v>・</v>
      </c>
      <c r="D35" s="18" t="str">
        <f t="shared" si="342"/>
        <v>・</v>
      </c>
      <c r="E35" s="18" t="str">
        <f t="shared" si="342"/>
        <v>・</v>
      </c>
      <c r="F35" s="18" t="str">
        <f t="shared" si="342"/>
        <v>・</v>
      </c>
      <c r="G35" s="18" t="str">
        <f t="shared" si="342"/>
        <v>・</v>
      </c>
      <c r="H35" s="18" t="str">
        <f t="shared" si="342"/>
        <v>・</v>
      </c>
      <c r="I35" s="14" t="s">
        <v>25</v>
      </c>
      <c r="J35" s="14" t="s">
        <v>26</v>
      </c>
      <c r="K35" s="33" t="s">
        <v>120</v>
      </c>
      <c r="L35" s="34" t="s">
        <v>369</v>
      </c>
      <c r="M35" s="14" t="s">
        <v>121</v>
      </c>
      <c r="N35" s="14" t="s">
        <v>122</v>
      </c>
      <c r="O35" s="14" t="s">
        <v>123</v>
      </c>
      <c r="P35" s="14" t="s">
        <v>124</v>
      </c>
      <c r="Q35" s="14" t="s">
        <v>125</v>
      </c>
      <c r="R35" s="14" t="s">
        <v>126</v>
      </c>
      <c r="S35" s="33" t="s">
        <v>127</v>
      </c>
      <c r="T35" s="14" t="s">
        <v>128</v>
      </c>
      <c r="U35" s="18" t="str">
        <f t="shared" si="355"/>
        <v>・</v>
      </c>
      <c r="V35" s="18" t="str">
        <f t="shared" si="355"/>
        <v>・</v>
      </c>
      <c r="W35" s="18" t="str">
        <f t="shared" si="355"/>
        <v>・</v>
      </c>
      <c r="X35" s="18" t="str">
        <f t="shared" si="355"/>
        <v>・</v>
      </c>
      <c r="Y35" s="18" t="str">
        <f t="shared" si="355"/>
        <v>・</v>
      </c>
      <c r="Z35" s="18" t="str">
        <f t="shared" si="355"/>
        <v>・</v>
      </c>
      <c r="AA35" s="18" t="str">
        <f t="shared" si="355"/>
        <v>・</v>
      </c>
      <c r="AB35" s="18" t="str">
        <f t="shared" si="355"/>
        <v>・</v>
      </c>
      <c r="AC35" s="18" t="str">
        <f t="shared" si="355"/>
        <v>・</v>
      </c>
      <c r="AD35" s="18" t="str">
        <f t="shared" si="355"/>
        <v>・</v>
      </c>
      <c r="AE35" s="18" t="str">
        <f t="shared" si="355"/>
        <v>・</v>
      </c>
      <c r="AF35" s="18" t="str">
        <f t="shared" si="355"/>
        <v>・</v>
      </c>
      <c r="AG35" s="27" t="s">
        <v>370</v>
      </c>
      <c r="AH35" s="38" t="s">
        <v>371</v>
      </c>
      <c r="AI35" s="39" t="s">
        <v>381</v>
      </c>
      <c r="AJ35" s="18" t="str">
        <f t="shared" si="355"/>
        <v>・</v>
      </c>
      <c r="AK35" s="18" t="str">
        <f t="shared" si="355"/>
        <v>・</v>
      </c>
      <c r="AL35" s="18" t="str">
        <f t="shared" si="355"/>
        <v>・</v>
      </c>
      <c r="AM35" s="18" t="str">
        <f t="shared" si="355"/>
        <v>・</v>
      </c>
      <c r="AN35" s="18" t="str">
        <f t="shared" si="355"/>
        <v>・</v>
      </c>
      <c r="AO35" s="18" t="str">
        <f t="shared" si="355"/>
        <v>・</v>
      </c>
      <c r="AP35" s="18" t="str">
        <f t="shared" si="355"/>
        <v>・</v>
      </c>
      <c r="AQ35" s="18" t="str">
        <f t="shared" si="355"/>
        <v>・</v>
      </c>
      <c r="AR35" s="18" t="str">
        <f t="shared" si="355"/>
        <v>・</v>
      </c>
      <c r="AS35" s="18" t="str">
        <f t="shared" si="355"/>
        <v>・</v>
      </c>
      <c r="AT35" s="18" t="str">
        <f t="shared" si="355"/>
        <v>・</v>
      </c>
      <c r="AU35" s="18" t="str">
        <f t="shared" si="355"/>
        <v>・</v>
      </c>
      <c r="AV35" s="18" t="str">
        <f t="shared" si="355"/>
        <v>・</v>
      </c>
      <c r="AW35" s="18" t="str">
        <f t="shared" si="355"/>
        <v>・</v>
      </c>
      <c r="AX35" s="18" t="str">
        <f t="shared" si="355"/>
        <v>・</v>
      </c>
      <c r="AY35" s="18" t="str">
        <f t="shared" si="355"/>
        <v>・</v>
      </c>
      <c r="AZ35" s="18" t="str">
        <f t="shared" si="355"/>
        <v>・</v>
      </c>
      <c r="BA35" s="27" t="s">
        <v>372</v>
      </c>
      <c r="BB35" s="27" t="s">
        <v>465</v>
      </c>
      <c r="BC35" s="27" t="s">
        <v>467</v>
      </c>
      <c r="BD35" s="27" t="s">
        <v>469</v>
      </c>
      <c r="BE35" s="40" t="s">
        <v>379</v>
      </c>
      <c r="BF35" s="40" t="s">
        <v>377</v>
      </c>
      <c r="BG35" s="41" t="s">
        <v>375</v>
      </c>
      <c r="BH35" s="40" t="s">
        <v>373</v>
      </c>
      <c r="BI35" s="27" t="s">
        <v>382</v>
      </c>
      <c r="BJ35" s="27" t="s">
        <v>384</v>
      </c>
      <c r="BK35" s="27" t="s">
        <v>386</v>
      </c>
      <c r="BL35" s="27" t="s">
        <v>463</v>
      </c>
      <c r="BM35" s="27" t="s">
        <v>457</v>
      </c>
      <c r="BN35" s="27" t="s">
        <v>459</v>
      </c>
    </row>
    <row r="36" spans="1:71" x14ac:dyDescent="0.55000000000000004">
      <c r="C36" s="25"/>
      <c r="D36" s="26"/>
      <c r="E36" s="26"/>
      <c r="F36" s="26"/>
      <c r="G36" s="26"/>
      <c r="H36" s="26"/>
      <c r="I36" s="16" t="str">
        <f>DEC2HEX(CODE(I35),4)</f>
        <v>2D62</v>
      </c>
      <c r="J36" s="16" t="str">
        <f>DEC2HEX(CODE(J35),4)</f>
        <v>2D63</v>
      </c>
      <c r="K36" s="16" t="str">
        <f>DEC2HEX(CODE(K35),4)</f>
        <v>2D64</v>
      </c>
      <c r="L36" s="16"/>
      <c r="M36" s="28" t="s">
        <v>630</v>
      </c>
      <c r="N36" s="30" t="s">
        <v>631</v>
      </c>
      <c r="O36" s="30" t="s">
        <v>632</v>
      </c>
      <c r="P36" s="30" t="s">
        <v>633</v>
      </c>
      <c r="Q36" s="30" t="s">
        <v>634</v>
      </c>
      <c r="R36" s="30" t="s">
        <v>635</v>
      </c>
      <c r="S36" s="29" t="s">
        <v>636</v>
      </c>
      <c r="T36" s="30" t="s">
        <v>637</v>
      </c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28" t="s">
        <v>587</v>
      </c>
      <c r="AH36" s="30" t="s">
        <v>629</v>
      </c>
      <c r="AI36" s="29" t="s">
        <v>588</v>
      </c>
      <c r="AJ36" s="1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5"/>
      <c r="AZ36" s="16"/>
      <c r="BA36" s="28" t="s">
        <v>471</v>
      </c>
      <c r="BB36" s="30" t="s">
        <v>466</v>
      </c>
      <c r="BC36" s="30" t="s">
        <v>468</v>
      </c>
      <c r="BD36" s="30" t="s">
        <v>470</v>
      </c>
      <c r="BE36" s="30" t="s">
        <v>380</v>
      </c>
      <c r="BF36" s="30" t="s">
        <v>378</v>
      </c>
      <c r="BG36" s="30" t="s">
        <v>376</v>
      </c>
      <c r="BH36" s="30" t="s">
        <v>374</v>
      </c>
      <c r="BI36" s="30" t="s">
        <v>383</v>
      </c>
      <c r="BJ36" s="30" t="s">
        <v>385</v>
      </c>
      <c r="BK36" s="30" t="s">
        <v>387</v>
      </c>
      <c r="BL36" s="30" t="s">
        <v>464</v>
      </c>
      <c r="BM36" s="30" t="s">
        <v>458</v>
      </c>
      <c r="BN36" s="30" t="s">
        <v>460</v>
      </c>
    </row>
    <row r="37" spans="1:71" ht="26.5" x14ac:dyDescent="0.55000000000000004">
      <c r="A37">
        <f>A35+64*32</f>
        <v>34816</v>
      </c>
      <c r="B37" s="2" t="str">
        <f>DEC2HEX(A37,5)</f>
        <v>08800</v>
      </c>
      <c r="C37" s="27" t="s">
        <v>461</v>
      </c>
      <c r="D37" s="18" t="str">
        <f t="shared" ref="D37:AP39" si="356">CHAR(8486)</f>
        <v>・</v>
      </c>
      <c r="E37" s="18" t="str">
        <f t="shared" si="356"/>
        <v>・</v>
      </c>
      <c r="F37" s="18" t="str">
        <f t="shared" si="356"/>
        <v>・</v>
      </c>
      <c r="G37" s="18" t="str">
        <f t="shared" si="356"/>
        <v>・</v>
      </c>
      <c r="H37" s="18" t="str">
        <f t="shared" si="356"/>
        <v>・</v>
      </c>
      <c r="I37" s="18" t="str">
        <f t="shared" si="356"/>
        <v>・</v>
      </c>
      <c r="J37" s="18" t="str">
        <f t="shared" si="356"/>
        <v>・</v>
      </c>
      <c r="K37" s="18" t="str">
        <f t="shared" si="356"/>
        <v>・</v>
      </c>
      <c r="L37" s="18" t="str">
        <f t="shared" si="356"/>
        <v>・</v>
      </c>
      <c r="M37" s="18" t="str">
        <f t="shared" si="356"/>
        <v>・</v>
      </c>
      <c r="N37" s="18" t="str">
        <f t="shared" si="356"/>
        <v>・</v>
      </c>
      <c r="O37" s="18" t="str">
        <f t="shared" si="356"/>
        <v>・</v>
      </c>
      <c r="P37" s="18" t="str">
        <f t="shared" si="356"/>
        <v>・</v>
      </c>
      <c r="Q37" s="18" t="str">
        <f t="shared" si="356"/>
        <v>・</v>
      </c>
      <c r="R37" s="18" t="str">
        <f t="shared" si="356"/>
        <v>・</v>
      </c>
      <c r="S37" s="18" t="str">
        <f t="shared" si="356"/>
        <v>・</v>
      </c>
      <c r="T37" s="18" t="str">
        <f t="shared" si="356"/>
        <v>・</v>
      </c>
      <c r="U37" s="18" t="str">
        <f t="shared" si="356"/>
        <v>・</v>
      </c>
      <c r="V37" s="18" t="str">
        <f t="shared" si="356"/>
        <v>・</v>
      </c>
      <c r="W37" s="18" t="str">
        <f t="shared" si="356"/>
        <v>・</v>
      </c>
      <c r="X37" s="18" t="str">
        <f t="shared" si="356"/>
        <v>・</v>
      </c>
      <c r="Y37" s="18" t="str">
        <f t="shared" si="356"/>
        <v>・</v>
      </c>
      <c r="Z37" s="18" t="str">
        <f t="shared" si="356"/>
        <v>・</v>
      </c>
      <c r="AA37" s="18" t="str">
        <f t="shared" si="356"/>
        <v>・</v>
      </c>
      <c r="AB37" s="18" t="str">
        <f t="shared" si="356"/>
        <v>・</v>
      </c>
      <c r="AC37" s="18" t="str">
        <f t="shared" si="356"/>
        <v>・</v>
      </c>
      <c r="AD37" s="18" t="str">
        <f t="shared" si="356"/>
        <v>・</v>
      </c>
      <c r="AE37" s="18" t="str">
        <f t="shared" si="356"/>
        <v>・</v>
      </c>
      <c r="AF37" s="18" t="str">
        <f t="shared" si="356"/>
        <v>・</v>
      </c>
      <c r="AG37" s="18" t="str">
        <f t="shared" si="356"/>
        <v>・</v>
      </c>
      <c r="AH37" s="18" t="str">
        <f t="shared" si="356"/>
        <v>・</v>
      </c>
      <c r="AI37" s="18" t="str">
        <f t="shared" si="356"/>
        <v>・</v>
      </c>
      <c r="AJ37" s="18" t="str">
        <f t="shared" si="356"/>
        <v>・</v>
      </c>
      <c r="AK37" s="18" t="str">
        <f t="shared" si="356"/>
        <v>・</v>
      </c>
      <c r="AL37" s="18" t="str">
        <f t="shared" si="356"/>
        <v>・</v>
      </c>
      <c r="AM37" s="18" t="str">
        <f t="shared" si="356"/>
        <v>・</v>
      </c>
      <c r="AN37" s="18" t="str">
        <f t="shared" si="356"/>
        <v>・</v>
      </c>
      <c r="AO37" s="18" t="str">
        <f t="shared" si="356"/>
        <v>・</v>
      </c>
      <c r="AP37" s="18" t="str">
        <f t="shared" si="356"/>
        <v>・</v>
      </c>
      <c r="AQ37" s="27" t="s">
        <v>388</v>
      </c>
      <c r="AR37" s="27" t="s">
        <v>390</v>
      </c>
      <c r="AS37" s="27" t="s">
        <v>392</v>
      </c>
      <c r="AT37" s="27" t="s">
        <v>394</v>
      </c>
      <c r="AU37" s="27" t="s">
        <v>396</v>
      </c>
      <c r="AV37" s="27" t="s">
        <v>398</v>
      </c>
      <c r="AW37" s="27" t="s">
        <v>400</v>
      </c>
      <c r="AX37" s="27" t="s">
        <v>402</v>
      </c>
      <c r="AY37" s="27" t="s">
        <v>404</v>
      </c>
      <c r="AZ37" s="27" t="s">
        <v>406</v>
      </c>
      <c r="BA37" s="27" t="s">
        <v>408</v>
      </c>
      <c r="BB37" s="27" t="s">
        <v>410</v>
      </c>
      <c r="BC37" s="27" t="s">
        <v>412</v>
      </c>
      <c r="BD37" s="27" t="s">
        <v>414</v>
      </c>
      <c r="BE37" s="27" t="s">
        <v>416</v>
      </c>
      <c r="BF37" s="27" t="s">
        <v>418</v>
      </c>
      <c r="BG37" s="27" t="s">
        <v>420</v>
      </c>
      <c r="BH37" s="27" t="s">
        <v>422</v>
      </c>
      <c r="BI37" s="27" t="s">
        <v>424</v>
      </c>
      <c r="BJ37" s="27" t="s">
        <v>426</v>
      </c>
      <c r="BK37" s="27" t="s">
        <v>251</v>
      </c>
      <c r="BL37" s="27" t="s">
        <v>253</v>
      </c>
      <c r="BM37" s="27" t="s">
        <v>255</v>
      </c>
      <c r="BN37" s="27" t="s">
        <v>257</v>
      </c>
    </row>
    <row r="38" spans="1:71" x14ac:dyDescent="0.55000000000000004">
      <c r="C38" s="15" t="s">
        <v>462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5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5"/>
      <c r="AJ38" s="16"/>
      <c r="AK38" s="16"/>
      <c r="AL38" s="16"/>
      <c r="AM38" s="16"/>
      <c r="AN38" s="16"/>
      <c r="AO38" s="16"/>
      <c r="AP38" s="16"/>
      <c r="AQ38" s="28" t="s">
        <v>389</v>
      </c>
      <c r="AR38" s="28" t="s">
        <v>391</v>
      </c>
      <c r="AS38" s="28" t="s">
        <v>393</v>
      </c>
      <c r="AT38" s="28" t="s">
        <v>395</v>
      </c>
      <c r="AU38" s="28" t="s">
        <v>397</v>
      </c>
      <c r="AV38" s="28" t="s">
        <v>399</v>
      </c>
      <c r="AW38" s="28" t="s">
        <v>401</v>
      </c>
      <c r="AX38" s="28" t="s">
        <v>403</v>
      </c>
      <c r="AY38" s="29" t="s">
        <v>405</v>
      </c>
      <c r="AZ38" s="28" t="s">
        <v>407</v>
      </c>
      <c r="BA38" s="28" t="s">
        <v>409</v>
      </c>
      <c r="BB38" s="28" t="s">
        <v>411</v>
      </c>
      <c r="BC38" s="28" t="s">
        <v>413</v>
      </c>
      <c r="BD38" s="28" t="s">
        <v>415</v>
      </c>
      <c r="BE38" s="28" t="s">
        <v>417</v>
      </c>
      <c r="BF38" s="28" t="s">
        <v>419</v>
      </c>
      <c r="BG38" s="28" t="s">
        <v>421</v>
      </c>
      <c r="BH38" s="28" t="s">
        <v>423</v>
      </c>
      <c r="BI38" s="28" t="s">
        <v>425</v>
      </c>
      <c r="BJ38" s="28" t="s">
        <v>427</v>
      </c>
      <c r="BK38" s="28" t="s">
        <v>252</v>
      </c>
      <c r="BL38" s="28" t="s">
        <v>254</v>
      </c>
      <c r="BM38" s="28" t="s">
        <v>256</v>
      </c>
      <c r="BN38" s="28" t="s">
        <v>258</v>
      </c>
    </row>
    <row r="39" spans="1:71" ht="26.5" x14ac:dyDescent="0.55000000000000004">
      <c r="A39">
        <f>A37+64*32</f>
        <v>36864</v>
      </c>
      <c r="B39" s="2" t="str">
        <f>DEC2HEX(A39,5)</f>
        <v>09000</v>
      </c>
      <c r="C39" s="27" t="s">
        <v>119</v>
      </c>
      <c r="D39" s="18" t="str">
        <f t="shared" si="356"/>
        <v>・</v>
      </c>
      <c r="E39" s="18" t="str">
        <f t="shared" si="356"/>
        <v>・</v>
      </c>
      <c r="F39" s="18" t="str">
        <f t="shared" si="356"/>
        <v>・</v>
      </c>
      <c r="G39" s="18" t="str">
        <f t="shared" si="356"/>
        <v>・</v>
      </c>
      <c r="H39" s="18" t="str">
        <f t="shared" si="356"/>
        <v>・</v>
      </c>
      <c r="I39" s="18" t="str">
        <f t="shared" si="356"/>
        <v>・</v>
      </c>
      <c r="J39" s="18" t="str">
        <f t="shared" si="356"/>
        <v>・</v>
      </c>
      <c r="K39" s="18" t="str">
        <f t="shared" si="356"/>
        <v>・</v>
      </c>
      <c r="L39" s="18" t="str">
        <f t="shared" si="356"/>
        <v>・</v>
      </c>
      <c r="M39" s="18" t="str">
        <f t="shared" si="356"/>
        <v>・</v>
      </c>
      <c r="N39" s="18" t="str">
        <f t="shared" si="356"/>
        <v>・</v>
      </c>
      <c r="O39" s="18" t="str">
        <f t="shared" si="356"/>
        <v>・</v>
      </c>
      <c r="P39" s="18" t="str">
        <f t="shared" si="356"/>
        <v>・</v>
      </c>
      <c r="Q39" s="18" t="str">
        <f t="shared" si="356"/>
        <v>・</v>
      </c>
      <c r="R39" s="18" t="str">
        <f t="shared" si="356"/>
        <v>・</v>
      </c>
      <c r="S39" s="18" t="str">
        <f t="shared" si="356"/>
        <v>・</v>
      </c>
      <c r="T39" s="18" t="str">
        <f t="shared" si="356"/>
        <v>・</v>
      </c>
      <c r="U39" s="18" t="str">
        <f t="shared" si="356"/>
        <v>・</v>
      </c>
      <c r="V39" s="18" t="str">
        <f t="shared" si="356"/>
        <v>・</v>
      </c>
      <c r="W39" s="18" t="str">
        <f t="shared" si="356"/>
        <v>・</v>
      </c>
      <c r="X39" s="18" t="str">
        <f t="shared" si="356"/>
        <v>・</v>
      </c>
      <c r="Y39" s="18" t="str">
        <f t="shared" si="356"/>
        <v>・</v>
      </c>
      <c r="Z39" s="18" t="str">
        <f t="shared" si="356"/>
        <v>・</v>
      </c>
      <c r="AA39" s="18" t="str">
        <f t="shared" si="356"/>
        <v>・</v>
      </c>
      <c r="AB39" s="18" t="str">
        <f t="shared" si="356"/>
        <v>・</v>
      </c>
      <c r="AC39" s="18" t="str">
        <f t="shared" si="356"/>
        <v>・</v>
      </c>
      <c r="AD39" s="18" t="str">
        <f t="shared" si="356"/>
        <v>・</v>
      </c>
      <c r="AE39" s="18" t="str">
        <f t="shared" si="356"/>
        <v>・</v>
      </c>
      <c r="AF39" s="18" t="str">
        <f t="shared" si="356"/>
        <v>・</v>
      </c>
      <c r="AG39" s="18" t="str">
        <f t="shared" si="356"/>
        <v>・</v>
      </c>
      <c r="AH39" s="18" t="str">
        <f t="shared" si="356"/>
        <v>・</v>
      </c>
      <c r="AI39" s="18" t="str">
        <f t="shared" si="356"/>
        <v>・</v>
      </c>
      <c r="AJ39" s="18" t="str">
        <f t="shared" si="356"/>
        <v>・</v>
      </c>
      <c r="AK39" s="18" t="str">
        <f t="shared" si="356"/>
        <v>・</v>
      </c>
      <c r="AL39" s="18" t="str">
        <f t="shared" si="356"/>
        <v>・</v>
      </c>
      <c r="AM39" s="18" t="str">
        <f t="shared" si="356"/>
        <v>・</v>
      </c>
      <c r="AN39" s="18" t="str">
        <f t="shared" si="356"/>
        <v>・</v>
      </c>
      <c r="AO39" s="18" t="str">
        <f t="shared" si="356"/>
        <v>・</v>
      </c>
      <c r="AP39" s="18" t="str">
        <f t="shared" si="356"/>
        <v>・</v>
      </c>
      <c r="AQ39" s="18" t="str">
        <f t="shared" ref="AQ39:BF39" si="357">CHAR(8486)</f>
        <v>・</v>
      </c>
      <c r="AR39" s="18" t="str">
        <f t="shared" si="357"/>
        <v>・</v>
      </c>
      <c r="AS39" s="18" t="str">
        <f t="shared" si="357"/>
        <v>・</v>
      </c>
      <c r="AT39" s="18" t="str">
        <f t="shared" si="357"/>
        <v>・</v>
      </c>
      <c r="AU39" s="18" t="str">
        <f t="shared" si="357"/>
        <v>・</v>
      </c>
      <c r="AV39" s="18" t="str">
        <f t="shared" si="357"/>
        <v>・</v>
      </c>
      <c r="AW39" s="18" t="str">
        <f t="shared" si="357"/>
        <v>・</v>
      </c>
      <c r="AX39" s="18" t="str">
        <f t="shared" si="357"/>
        <v>・</v>
      </c>
      <c r="AY39" s="18" t="str">
        <f t="shared" si="357"/>
        <v>・</v>
      </c>
      <c r="AZ39" s="18" t="str">
        <f t="shared" si="357"/>
        <v>・</v>
      </c>
      <c r="BA39" s="18" t="str">
        <f t="shared" si="357"/>
        <v>・</v>
      </c>
      <c r="BB39" s="18" t="str">
        <f t="shared" si="357"/>
        <v>・</v>
      </c>
      <c r="BC39" s="18" t="str">
        <f t="shared" si="357"/>
        <v>・</v>
      </c>
      <c r="BD39" s="18" t="str">
        <f t="shared" si="357"/>
        <v>・</v>
      </c>
      <c r="BE39" s="18" t="str">
        <f t="shared" si="357"/>
        <v>・</v>
      </c>
      <c r="BF39" s="18" t="str">
        <f t="shared" si="357"/>
        <v>・</v>
      </c>
      <c r="BG39" s="42" t="s">
        <v>435</v>
      </c>
      <c r="BH39" s="42" t="s">
        <v>438</v>
      </c>
      <c r="BI39" s="27" t="s">
        <v>429</v>
      </c>
      <c r="BJ39" s="34" t="s">
        <v>430</v>
      </c>
      <c r="BK39" s="34" t="s">
        <v>436</v>
      </c>
      <c r="BL39" s="34" t="s">
        <v>431</v>
      </c>
      <c r="BM39" s="34" t="s">
        <v>432</v>
      </c>
      <c r="BN39" s="34" t="s">
        <v>433</v>
      </c>
    </row>
    <row r="40" spans="1:71" x14ac:dyDescent="0.55000000000000004">
      <c r="C40" s="15" t="s">
        <v>428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5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5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5"/>
      <c r="AZ40" s="16"/>
      <c r="BA40" s="16"/>
      <c r="BB40" s="16"/>
      <c r="BC40" s="16"/>
      <c r="BD40" s="16"/>
      <c r="BE40" s="16"/>
      <c r="BF40" s="16"/>
      <c r="BG40" s="16"/>
      <c r="BH40" s="16"/>
      <c r="BI40" s="16" t="str">
        <f t="shared" ref="BI40:BM40" si="358">DEC2HEX(CODE(BI39),4)</f>
        <v>2D65</v>
      </c>
      <c r="BJ40" s="16" t="str">
        <f t="shared" si="358"/>
        <v>2D66</v>
      </c>
      <c r="BK40" s="28" t="s">
        <v>437</v>
      </c>
      <c r="BL40" s="16" t="str">
        <f t="shared" si="358"/>
        <v>2D68</v>
      </c>
      <c r="BM40" s="16" t="str">
        <f t="shared" si="358"/>
        <v>2D69</v>
      </c>
      <c r="BN40" s="28" t="s">
        <v>434</v>
      </c>
    </row>
    <row r="41" spans="1:71" ht="26.5" x14ac:dyDescent="0.55000000000000004">
      <c r="A41">
        <f>A39+64*32</f>
        <v>38912</v>
      </c>
      <c r="B41" s="2" t="str">
        <f>DEC2HEX(A41,5)</f>
        <v>09800</v>
      </c>
      <c r="C41" s="43" t="s">
        <v>22</v>
      </c>
      <c r="D41" s="34" t="s">
        <v>71</v>
      </c>
      <c r="E41" s="34" t="s">
        <v>72</v>
      </c>
      <c r="F41" s="34" t="s">
        <v>73</v>
      </c>
      <c r="G41" s="44" t="s">
        <v>78</v>
      </c>
      <c r="H41" s="34" t="s">
        <v>79</v>
      </c>
      <c r="I41" s="33" t="s">
        <v>81</v>
      </c>
      <c r="J41" s="33" t="s">
        <v>82</v>
      </c>
      <c r="K41" s="33" t="s">
        <v>23</v>
      </c>
      <c r="L41" s="33" t="s">
        <v>83</v>
      </c>
      <c r="M41" s="34" t="s">
        <v>86</v>
      </c>
      <c r="N41" s="34" t="s">
        <v>88</v>
      </c>
      <c r="O41" s="34" t="s">
        <v>90</v>
      </c>
      <c r="P41" s="34" t="s">
        <v>92</v>
      </c>
      <c r="Q41" s="33" t="s">
        <v>85</v>
      </c>
      <c r="R41" s="33" t="s">
        <v>84</v>
      </c>
      <c r="S41" s="33" t="s">
        <v>24</v>
      </c>
      <c r="T41" s="34" t="s">
        <v>94</v>
      </c>
      <c r="U41" s="33" t="s">
        <v>96</v>
      </c>
      <c r="V41" s="33" t="s">
        <v>97</v>
      </c>
      <c r="W41" s="33" t="s">
        <v>98</v>
      </c>
      <c r="X41" s="34" t="s">
        <v>101</v>
      </c>
      <c r="Y41" s="33" t="s">
        <v>99</v>
      </c>
      <c r="Z41" s="33" t="s">
        <v>100</v>
      </c>
      <c r="AA41" s="34" t="s">
        <v>107</v>
      </c>
      <c r="AB41" s="33" t="s">
        <v>103</v>
      </c>
      <c r="AC41" s="33" t="s">
        <v>104</v>
      </c>
      <c r="AD41" s="33" t="s">
        <v>105</v>
      </c>
      <c r="AE41" s="33" t="s">
        <v>106</v>
      </c>
      <c r="AF41" s="18" t="str">
        <f t="shared" ref="S41:AH43" si="359">CHAR(8486)</f>
        <v>・</v>
      </c>
      <c r="AG41" s="18" t="str">
        <f t="shared" si="359"/>
        <v>・</v>
      </c>
      <c r="AH41" s="18" t="str">
        <f t="shared" si="359"/>
        <v>・</v>
      </c>
      <c r="AI41" s="18" t="str">
        <f t="shared" ref="AI41:AL41" si="360">CHAR(8486)</f>
        <v>・</v>
      </c>
      <c r="AJ41" s="18" t="str">
        <f t="shared" si="360"/>
        <v>・</v>
      </c>
      <c r="AK41" s="18" t="str">
        <f t="shared" si="360"/>
        <v>・</v>
      </c>
      <c r="AL41" s="18" t="str">
        <f t="shared" si="360"/>
        <v>・</v>
      </c>
      <c r="AM41" s="34" t="s">
        <v>112</v>
      </c>
      <c r="AN41" s="34" t="s">
        <v>111</v>
      </c>
      <c r="AO41" s="34" t="s">
        <v>110</v>
      </c>
      <c r="AP41" s="34" t="s">
        <v>109</v>
      </c>
      <c r="AQ41" s="34" t="s">
        <v>117</v>
      </c>
      <c r="AR41" s="18" t="str">
        <f t="shared" ref="AR41:BN41" si="361">CHAR(8486)</f>
        <v>・</v>
      </c>
      <c r="AS41" s="18" t="str">
        <f t="shared" si="361"/>
        <v>・</v>
      </c>
      <c r="AT41" s="18" t="str">
        <f t="shared" si="361"/>
        <v>・</v>
      </c>
      <c r="AU41" s="18" t="str">
        <f t="shared" si="361"/>
        <v>・</v>
      </c>
      <c r="AV41" s="18" t="str">
        <f t="shared" si="361"/>
        <v>・</v>
      </c>
      <c r="AW41" s="18" t="str">
        <f t="shared" si="361"/>
        <v>・</v>
      </c>
      <c r="AX41" s="18" t="str">
        <f t="shared" si="361"/>
        <v>・</v>
      </c>
      <c r="AY41" s="18" t="str">
        <f t="shared" si="361"/>
        <v>・</v>
      </c>
      <c r="AZ41" s="18" t="str">
        <f t="shared" si="361"/>
        <v>・</v>
      </c>
      <c r="BA41" s="18" t="str">
        <f t="shared" si="361"/>
        <v>・</v>
      </c>
      <c r="BB41" s="18" t="str">
        <f t="shared" si="361"/>
        <v>・</v>
      </c>
      <c r="BC41" s="18" t="str">
        <f t="shared" si="361"/>
        <v>・</v>
      </c>
      <c r="BD41" s="18" t="str">
        <f t="shared" si="361"/>
        <v>・</v>
      </c>
      <c r="BE41" s="18" t="str">
        <f t="shared" si="361"/>
        <v>・</v>
      </c>
      <c r="BF41" s="18" t="str">
        <f t="shared" si="361"/>
        <v>・</v>
      </c>
      <c r="BG41" s="18" t="str">
        <f t="shared" si="361"/>
        <v>・</v>
      </c>
      <c r="BH41" s="18" t="str">
        <f t="shared" si="361"/>
        <v>・</v>
      </c>
      <c r="BI41" s="18" t="str">
        <f t="shared" si="361"/>
        <v>・</v>
      </c>
      <c r="BJ41" s="18" t="str">
        <f t="shared" si="361"/>
        <v>・</v>
      </c>
      <c r="BK41" s="18" t="str">
        <f t="shared" si="361"/>
        <v>・</v>
      </c>
      <c r="BL41" s="18" t="str">
        <f t="shared" si="361"/>
        <v>・</v>
      </c>
      <c r="BM41" s="18" t="str">
        <f t="shared" si="361"/>
        <v>・</v>
      </c>
      <c r="BN41" s="18" t="str">
        <f t="shared" si="361"/>
        <v>・</v>
      </c>
    </row>
    <row r="42" spans="1:71" x14ac:dyDescent="0.55000000000000004">
      <c r="C42" s="15" t="s">
        <v>75</v>
      </c>
      <c r="D42" s="16" t="s">
        <v>76</v>
      </c>
      <c r="E42" s="16" t="s">
        <v>77</v>
      </c>
      <c r="F42" s="16" t="s">
        <v>74</v>
      </c>
      <c r="G42" s="16"/>
      <c r="H42" s="16" t="s">
        <v>80</v>
      </c>
      <c r="I42" s="16" t="str">
        <f>DEC2HEX(CODE(I41),4)</f>
        <v>2D40</v>
      </c>
      <c r="J42" s="16" t="str">
        <f t="shared" ref="J42:L42" si="362">DEC2HEX(CODE(J41),4)</f>
        <v>2D42</v>
      </c>
      <c r="K42" s="16" t="str">
        <f t="shared" si="362"/>
        <v>2D43</v>
      </c>
      <c r="L42" s="16" t="str">
        <f t="shared" si="362"/>
        <v>2D41</v>
      </c>
      <c r="M42" s="16" t="s">
        <v>87</v>
      </c>
      <c r="N42" s="16" t="s">
        <v>89</v>
      </c>
      <c r="O42" s="16" t="s">
        <v>91</v>
      </c>
      <c r="P42" s="16" t="s">
        <v>93</v>
      </c>
      <c r="Q42" s="16" t="str">
        <f>DEC2HEX(CODE(Q41),4)</f>
        <v>2D46</v>
      </c>
      <c r="R42" s="16" t="str">
        <f>DEC2HEX(CODE(R41),4)</f>
        <v>2D47</v>
      </c>
      <c r="S42" s="15" t="str">
        <f>DEC2HEX(CODE(S41),4)</f>
        <v>2D44</v>
      </c>
      <c r="T42" s="16" t="s">
        <v>95</v>
      </c>
      <c r="U42" s="16" t="str">
        <f>DEC2HEX(CODE(U41),4)</f>
        <v>2D45</v>
      </c>
      <c r="V42" s="16" t="str">
        <f t="shared" ref="V42:Z42" si="363">DEC2HEX(CODE(V41),4)</f>
        <v>2D48</v>
      </c>
      <c r="W42" s="16" t="str">
        <f t="shared" si="363"/>
        <v>2D4E</v>
      </c>
      <c r="X42" s="16" t="s">
        <v>102</v>
      </c>
      <c r="Y42" s="16" t="str">
        <f t="shared" si="363"/>
        <v>2D49</v>
      </c>
      <c r="Z42" s="16" t="str">
        <f t="shared" si="363"/>
        <v>2D4A</v>
      </c>
      <c r="AA42" s="16" t="s">
        <v>108</v>
      </c>
      <c r="AB42" s="16" t="str">
        <f t="shared" ref="AB42" si="364">DEC2HEX(CODE(AB41),4)</f>
        <v>2D4C</v>
      </c>
      <c r="AC42" s="16" t="str">
        <f t="shared" ref="AC42" si="365">DEC2HEX(CODE(AC41),4)</f>
        <v>2D4B</v>
      </c>
      <c r="AD42" s="16" t="str">
        <f t="shared" ref="AD42" si="366">DEC2HEX(CODE(AD41),4)</f>
        <v>2D4F</v>
      </c>
      <c r="AE42" s="16" t="str">
        <f t="shared" ref="AE42" si="367">DEC2HEX(CODE(AE41),4)</f>
        <v>2D4D</v>
      </c>
      <c r="AF42" s="16"/>
      <c r="AG42" s="16"/>
      <c r="AH42" s="16"/>
      <c r="AI42" s="25"/>
      <c r="AJ42" s="16"/>
      <c r="AK42" s="16"/>
      <c r="AL42" s="16"/>
      <c r="AM42" s="28" t="s">
        <v>113</v>
      </c>
      <c r="AN42" s="30" t="s">
        <v>114</v>
      </c>
      <c r="AO42" s="30" t="s">
        <v>115</v>
      </c>
      <c r="AP42" s="30" t="s">
        <v>116</v>
      </c>
      <c r="AQ42" s="30" t="s">
        <v>118</v>
      </c>
      <c r="AR42" s="16"/>
      <c r="AS42" s="16"/>
      <c r="AT42" s="16"/>
      <c r="AU42" s="16"/>
      <c r="AV42" s="16"/>
      <c r="AW42" s="16"/>
      <c r="AX42" s="16"/>
      <c r="AY42" s="15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</row>
    <row r="43" spans="1:71" ht="26.5" x14ac:dyDescent="0.55000000000000004">
      <c r="A43">
        <f>A41+64*32</f>
        <v>40960</v>
      </c>
      <c r="B43" s="2" t="str">
        <f>DEC2HEX(A43,5)</f>
        <v>0A000</v>
      </c>
      <c r="C43" s="18" t="str">
        <f t="shared" ref="C43:P45" si="368">CHAR(8486)</f>
        <v>・</v>
      </c>
      <c r="D43" s="18" t="str">
        <f t="shared" si="368"/>
        <v>・</v>
      </c>
      <c r="E43" s="18" t="str">
        <f t="shared" si="368"/>
        <v>・</v>
      </c>
      <c r="F43" s="18" t="str">
        <f t="shared" si="368"/>
        <v>・</v>
      </c>
      <c r="G43" s="18" t="str">
        <f t="shared" si="368"/>
        <v>・</v>
      </c>
      <c r="H43" s="18" t="str">
        <f t="shared" si="368"/>
        <v>・</v>
      </c>
      <c r="I43" s="18" t="str">
        <f t="shared" si="368"/>
        <v>・</v>
      </c>
      <c r="J43" s="18" t="str">
        <f t="shared" si="368"/>
        <v>・</v>
      </c>
      <c r="K43" s="18" t="str">
        <f t="shared" si="368"/>
        <v>・</v>
      </c>
      <c r="L43" s="18" t="str">
        <f t="shared" si="368"/>
        <v>・</v>
      </c>
      <c r="M43" s="18" t="str">
        <f t="shared" si="368"/>
        <v>・</v>
      </c>
      <c r="N43" s="18" t="str">
        <f t="shared" si="368"/>
        <v>・</v>
      </c>
      <c r="O43" s="27" t="s">
        <v>70</v>
      </c>
      <c r="P43" s="27" t="s">
        <v>69</v>
      </c>
      <c r="Q43" s="27" t="s">
        <v>68</v>
      </c>
      <c r="R43" s="27" t="s">
        <v>67</v>
      </c>
      <c r="S43" s="18" t="str">
        <f t="shared" si="359"/>
        <v>・</v>
      </c>
      <c r="T43" s="18" t="str">
        <f t="shared" si="359"/>
        <v>・</v>
      </c>
      <c r="U43" s="18" t="str">
        <f t="shared" si="359"/>
        <v>・</v>
      </c>
      <c r="V43" s="18" t="str">
        <f t="shared" si="359"/>
        <v>・</v>
      </c>
      <c r="W43" s="18" t="str">
        <f t="shared" si="359"/>
        <v>・</v>
      </c>
      <c r="X43" s="18" t="str">
        <f t="shared" si="359"/>
        <v>・</v>
      </c>
      <c r="Y43" s="18" t="str">
        <f t="shared" si="359"/>
        <v>・</v>
      </c>
      <c r="Z43" s="18" t="str">
        <f t="shared" si="359"/>
        <v>・</v>
      </c>
      <c r="AA43" s="18" t="str">
        <f t="shared" si="359"/>
        <v>・</v>
      </c>
      <c r="AB43" s="18" t="str">
        <f t="shared" si="359"/>
        <v>・</v>
      </c>
      <c r="AC43" s="18" t="str">
        <f t="shared" si="359"/>
        <v>・</v>
      </c>
      <c r="AD43" s="18" t="str">
        <f t="shared" si="359"/>
        <v>・</v>
      </c>
      <c r="AE43" s="18" t="str">
        <f t="shared" si="359"/>
        <v>・</v>
      </c>
      <c r="AF43" s="18" t="str">
        <f t="shared" si="359"/>
        <v>・</v>
      </c>
      <c r="AG43" s="18" t="str">
        <f t="shared" si="359"/>
        <v>・</v>
      </c>
      <c r="AH43" s="18" t="str">
        <f t="shared" si="359"/>
        <v>・</v>
      </c>
      <c r="AI43" s="18" t="str">
        <f t="shared" ref="AI43" si="369">CHAR(8486)</f>
        <v>・</v>
      </c>
      <c r="AJ43" s="45" t="s">
        <v>488</v>
      </c>
      <c r="AK43" s="45" t="s">
        <v>489</v>
      </c>
      <c r="AL43" s="45" t="s">
        <v>490</v>
      </c>
      <c r="AM43" s="27" t="s">
        <v>263</v>
      </c>
      <c r="AN43" s="27" t="s">
        <v>261</v>
      </c>
      <c r="AO43" s="27" t="s">
        <v>265</v>
      </c>
      <c r="AP43" s="18" t="str">
        <f t="shared" ref="AP43:BN43" si="370">CHAR(8486)</f>
        <v>・</v>
      </c>
      <c r="AQ43" s="18" t="str">
        <f t="shared" si="370"/>
        <v>・</v>
      </c>
      <c r="AR43" s="18" t="str">
        <f t="shared" si="370"/>
        <v>・</v>
      </c>
      <c r="AS43" s="18" t="str">
        <f t="shared" si="370"/>
        <v>・</v>
      </c>
      <c r="AT43" s="18" t="str">
        <f t="shared" si="370"/>
        <v>・</v>
      </c>
      <c r="AU43" s="18" t="str">
        <f t="shared" si="370"/>
        <v>・</v>
      </c>
      <c r="AV43" s="18" t="str">
        <f t="shared" si="370"/>
        <v>・</v>
      </c>
      <c r="AW43" s="18" t="str">
        <f t="shared" si="370"/>
        <v>・</v>
      </c>
      <c r="AX43" s="18" t="str">
        <f t="shared" si="370"/>
        <v>・</v>
      </c>
      <c r="AY43" s="18" t="str">
        <f t="shared" si="370"/>
        <v>・</v>
      </c>
      <c r="AZ43" s="18" t="str">
        <f t="shared" si="370"/>
        <v>・</v>
      </c>
      <c r="BA43" s="18" t="str">
        <f t="shared" si="370"/>
        <v>・</v>
      </c>
      <c r="BB43" s="18" t="str">
        <f t="shared" si="370"/>
        <v>・</v>
      </c>
      <c r="BC43" s="18" t="str">
        <f t="shared" si="370"/>
        <v>・</v>
      </c>
      <c r="BD43" s="18" t="str">
        <f t="shared" si="370"/>
        <v>・</v>
      </c>
      <c r="BE43" s="18" t="str">
        <f t="shared" si="370"/>
        <v>・</v>
      </c>
      <c r="BF43" s="18" t="str">
        <f t="shared" si="370"/>
        <v>・</v>
      </c>
      <c r="BG43" s="18" t="str">
        <f t="shared" si="370"/>
        <v>・</v>
      </c>
      <c r="BH43" s="18" t="str">
        <f t="shared" si="370"/>
        <v>・</v>
      </c>
      <c r="BI43" s="18" t="str">
        <f t="shared" si="370"/>
        <v>・</v>
      </c>
      <c r="BJ43" s="18" t="str">
        <f t="shared" si="370"/>
        <v>・</v>
      </c>
      <c r="BK43" s="18" t="str">
        <f t="shared" si="370"/>
        <v>・</v>
      </c>
      <c r="BL43" s="18" t="str">
        <f t="shared" si="370"/>
        <v>・</v>
      </c>
      <c r="BM43" s="18" t="str">
        <f t="shared" si="370"/>
        <v>・</v>
      </c>
      <c r="BN43" s="18" t="str">
        <f t="shared" si="370"/>
        <v>・</v>
      </c>
    </row>
    <row r="44" spans="1:71" x14ac:dyDescent="0.55000000000000004">
      <c r="C44" s="25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6" t="str">
        <f>DEC2HEX(CODE(O43),4)</f>
        <v>2D6D</v>
      </c>
      <c r="P44" s="16" t="str">
        <f t="shared" ref="P44:R44" si="371">DEC2HEX(CODE(P43),4)</f>
        <v>2D6E</v>
      </c>
      <c r="Q44" s="16" t="str">
        <f t="shared" si="371"/>
        <v>2D6F</v>
      </c>
      <c r="R44" s="16" t="str">
        <f t="shared" si="371"/>
        <v>2D5F</v>
      </c>
      <c r="S44" s="25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5"/>
      <c r="AJ44" s="16"/>
      <c r="AK44" s="16"/>
      <c r="AL44" s="16"/>
      <c r="AM44" s="28" t="s">
        <v>264</v>
      </c>
      <c r="AN44" s="30" t="s">
        <v>262</v>
      </c>
      <c r="AO44" s="30" t="s">
        <v>266</v>
      </c>
      <c r="AP44" s="26"/>
      <c r="AQ44" s="26"/>
      <c r="AR44" s="26"/>
      <c r="AS44" s="26"/>
      <c r="AT44" s="26"/>
      <c r="AU44" s="26"/>
      <c r="AV44" s="26"/>
      <c r="AW44" s="26"/>
      <c r="AX44" s="26"/>
      <c r="AY44" s="25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71" ht="26.5" x14ac:dyDescent="0.55000000000000004">
      <c r="A45">
        <f>A43+64*32</f>
        <v>43008</v>
      </c>
      <c r="B45" s="2" t="str">
        <f>DEC2HEX(A45,5)</f>
        <v>0A800</v>
      </c>
      <c r="C45" s="18" t="str">
        <f t="shared" si="368"/>
        <v>・</v>
      </c>
      <c r="D45" s="18" t="str">
        <f t="shared" si="368"/>
        <v>・</v>
      </c>
      <c r="E45" s="18" t="str">
        <f t="shared" si="368"/>
        <v>・</v>
      </c>
      <c r="F45" s="18" t="str">
        <f t="shared" si="368"/>
        <v>・</v>
      </c>
      <c r="G45" s="18" t="str">
        <f t="shared" si="368"/>
        <v>・</v>
      </c>
      <c r="H45" s="18" t="str">
        <f t="shared" si="368"/>
        <v>・</v>
      </c>
      <c r="I45" s="18" t="str">
        <f t="shared" si="368"/>
        <v>・</v>
      </c>
      <c r="J45" s="18" t="str">
        <f t="shared" si="368"/>
        <v>・</v>
      </c>
      <c r="K45" s="18" t="str">
        <f t="shared" si="368"/>
        <v>・</v>
      </c>
      <c r="L45" s="18" t="str">
        <f t="shared" si="368"/>
        <v>・</v>
      </c>
      <c r="M45" s="18" t="str">
        <f t="shared" si="368"/>
        <v>・</v>
      </c>
      <c r="N45" s="18" t="str">
        <f t="shared" si="368"/>
        <v>・</v>
      </c>
      <c r="O45" s="27" t="s">
        <v>477</v>
      </c>
      <c r="P45" s="18" t="str">
        <f t="shared" si="368"/>
        <v>・</v>
      </c>
      <c r="Q45" s="27" t="s">
        <v>475</v>
      </c>
      <c r="R45" s="27" t="s">
        <v>472</v>
      </c>
      <c r="S45" s="27" t="s">
        <v>479</v>
      </c>
      <c r="T45" s="27" t="s">
        <v>474</v>
      </c>
      <c r="U45" s="14" t="str">
        <f t="shared" ref="U45:BN45" si="372">CHAR($BQ45+U1-18)</f>
        <v>亜</v>
      </c>
      <c r="V45" s="14" t="str">
        <f t="shared" si="372"/>
        <v>唖</v>
      </c>
      <c r="W45" s="14" t="str">
        <f t="shared" si="372"/>
        <v>娃</v>
      </c>
      <c r="X45" s="14" t="str">
        <f t="shared" si="372"/>
        <v>阿</v>
      </c>
      <c r="Y45" s="14" t="str">
        <f t="shared" si="372"/>
        <v>哀</v>
      </c>
      <c r="Z45" s="14" t="str">
        <f t="shared" si="372"/>
        <v>愛</v>
      </c>
      <c r="AA45" s="14" t="str">
        <f t="shared" si="372"/>
        <v>挨</v>
      </c>
      <c r="AB45" s="14" t="str">
        <f t="shared" si="372"/>
        <v>姶</v>
      </c>
      <c r="AC45" s="14" t="str">
        <f t="shared" si="372"/>
        <v>逢</v>
      </c>
      <c r="AD45" s="14" t="str">
        <f t="shared" si="372"/>
        <v>葵</v>
      </c>
      <c r="AE45" s="14" t="str">
        <f t="shared" si="372"/>
        <v>茜</v>
      </c>
      <c r="AF45" s="14" t="str">
        <f t="shared" si="372"/>
        <v>穐</v>
      </c>
      <c r="AG45" s="14" t="str">
        <f t="shared" si="372"/>
        <v>悪</v>
      </c>
      <c r="AH45" s="14" t="str">
        <f t="shared" si="372"/>
        <v>握</v>
      </c>
      <c r="AI45" s="14" t="str">
        <f t="shared" si="372"/>
        <v>渥</v>
      </c>
      <c r="AJ45" s="14" t="str">
        <f t="shared" si="372"/>
        <v>旭</v>
      </c>
      <c r="AK45" s="14" t="str">
        <f t="shared" si="372"/>
        <v>葦</v>
      </c>
      <c r="AL45" s="14" t="str">
        <f t="shared" si="372"/>
        <v>芦</v>
      </c>
      <c r="AM45" s="14" t="str">
        <f t="shared" si="372"/>
        <v>鯵</v>
      </c>
      <c r="AN45" s="14" t="str">
        <f t="shared" si="372"/>
        <v>梓</v>
      </c>
      <c r="AO45" s="14" t="str">
        <f t="shared" si="372"/>
        <v>圧</v>
      </c>
      <c r="AP45" s="14" t="str">
        <f t="shared" si="372"/>
        <v>斡</v>
      </c>
      <c r="AQ45" s="14" t="str">
        <f t="shared" si="372"/>
        <v>扱</v>
      </c>
      <c r="AR45" s="14" t="str">
        <f t="shared" si="372"/>
        <v>宛</v>
      </c>
      <c r="AS45" s="14" t="str">
        <f t="shared" si="372"/>
        <v>姐</v>
      </c>
      <c r="AT45" s="14" t="str">
        <f t="shared" si="372"/>
        <v>虻</v>
      </c>
      <c r="AU45" s="14" t="str">
        <f t="shared" si="372"/>
        <v>飴</v>
      </c>
      <c r="AV45" s="14" t="str">
        <f t="shared" si="372"/>
        <v>絢</v>
      </c>
      <c r="AW45" s="14" t="str">
        <f t="shared" si="372"/>
        <v>綾</v>
      </c>
      <c r="AX45" s="14" t="str">
        <f t="shared" si="372"/>
        <v>鮎</v>
      </c>
      <c r="AY45" s="14" t="str">
        <f t="shared" si="372"/>
        <v>或</v>
      </c>
      <c r="AZ45" s="14" t="str">
        <f t="shared" si="372"/>
        <v>粟</v>
      </c>
      <c r="BA45" s="14" t="str">
        <f t="shared" si="372"/>
        <v>袷</v>
      </c>
      <c r="BB45" s="14" t="str">
        <f t="shared" si="372"/>
        <v>安</v>
      </c>
      <c r="BC45" s="14" t="str">
        <f t="shared" si="372"/>
        <v>庵</v>
      </c>
      <c r="BD45" s="14" t="str">
        <f t="shared" si="372"/>
        <v>按</v>
      </c>
      <c r="BE45" s="14" t="str">
        <f t="shared" si="372"/>
        <v>暗</v>
      </c>
      <c r="BF45" s="14" t="str">
        <f t="shared" si="372"/>
        <v>案</v>
      </c>
      <c r="BG45" s="14" t="str">
        <f t="shared" si="372"/>
        <v>闇</v>
      </c>
      <c r="BH45" s="14" t="str">
        <f t="shared" si="372"/>
        <v>鞍</v>
      </c>
      <c r="BI45" s="14" t="str">
        <f t="shared" si="372"/>
        <v>杏</v>
      </c>
      <c r="BJ45" s="14" t="str">
        <f t="shared" si="372"/>
        <v>以</v>
      </c>
      <c r="BK45" s="14" t="str">
        <f t="shared" si="372"/>
        <v>伊</v>
      </c>
      <c r="BL45" s="14" t="str">
        <f t="shared" si="372"/>
        <v>位</v>
      </c>
      <c r="BM45" s="14" t="str">
        <f t="shared" si="372"/>
        <v>依</v>
      </c>
      <c r="BN45" s="14" t="str">
        <f t="shared" si="372"/>
        <v>偉</v>
      </c>
      <c r="BP45" s="3" t="s">
        <v>19</v>
      </c>
      <c r="BQ45">
        <f>HEX2DEC(BP45)</f>
        <v>12321</v>
      </c>
    </row>
    <row r="46" spans="1:71" x14ac:dyDescent="0.55000000000000004">
      <c r="B46" s="12"/>
      <c r="C46" s="15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8" t="s">
        <v>478</v>
      </c>
      <c r="P46" s="16"/>
      <c r="Q46" s="28" t="s">
        <v>476</v>
      </c>
      <c r="R46" s="30" t="s">
        <v>473</v>
      </c>
      <c r="S46" s="29" t="s">
        <v>480</v>
      </c>
      <c r="T46" s="30" t="s">
        <v>481</v>
      </c>
      <c r="U46" s="16" t="str">
        <f t="shared" ref="U46:AH46" si="373">DEC2HEX(CODE(U45),4)</f>
        <v>3021</v>
      </c>
      <c r="V46" s="16" t="str">
        <f t="shared" si="373"/>
        <v>3022</v>
      </c>
      <c r="W46" s="16" t="str">
        <f t="shared" si="373"/>
        <v>3023</v>
      </c>
      <c r="X46" s="16" t="str">
        <f t="shared" si="373"/>
        <v>3024</v>
      </c>
      <c r="Y46" s="16" t="str">
        <f t="shared" si="373"/>
        <v>3025</v>
      </c>
      <c r="Z46" s="16" t="str">
        <f t="shared" si="373"/>
        <v>3026</v>
      </c>
      <c r="AA46" s="16" t="str">
        <f t="shared" si="373"/>
        <v>3027</v>
      </c>
      <c r="AB46" s="16" t="str">
        <f t="shared" si="373"/>
        <v>3028</v>
      </c>
      <c r="AC46" s="16" t="str">
        <f t="shared" si="373"/>
        <v>3029</v>
      </c>
      <c r="AD46" s="16" t="str">
        <f t="shared" si="373"/>
        <v>302A</v>
      </c>
      <c r="AE46" s="16" t="str">
        <f t="shared" si="373"/>
        <v>302B</v>
      </c>
      <c r="AF46" s="16" t="str">
        <f t="shared" si="373"/>
        <v>302C</v>
      </c>
      <c r="AG46" s="16" t="str">
        <f t="shared" si="373"/>
        <v>302D</v>
      </c>
      <c r="AH46" s="16" t="str">
        <f t="shared" si="373"/>
        <v>302E</v>
      </c>
      <c r="AI46" s="15" t="str">
        <f>DEC2HEX(CODE(AI45),4)</f>
        <v>302F</v>
      </c>
      <c r="AJ46" s="16" t="str">
        <f>DEC2HEX(CODE(AJ45),4)</f>
        <v>3030</v>
      </c>
      <c r="AK46" s="16" t="str">
        <f t="shared" ref="AK46:BN46" si="374">DEC2HEX(CODE(AK45),4)</f>
        <v>3031</v>
      </c>
      <c r="AL46" s="16" t="str">
        <f t="shared" si="374"/>
        <v>3032</v>
      </c>
      <c r="AM46" s="16" t="str">
        <f t="shared" si="374"/>
        <v>3033</v>
      </c>
      <c r="AN46" s="16" t="str">
        <f t="shared" si="374"/>
        <v>3034</v>
      </c>
      <c r="AO46" s="16" t="str">
        <f t="shared" si="374"/>
        <v>3035</v>
      </c>
      <c r="AP46" s="16" t="str">
        <f t="shared" si="374"/>
        <v>3036</v>
      </c>
      <c r="AQ46" s="16" t="str">
        <f t="shared" si="374"/>
        <v>3037</v>
      </c>
      <c r="AR46" s="16" t="str">
        <f t="shared" si="374"/>
        <v>3038</v>
      </c>
      <c r="AS46" s="16" t="str">
        <f t="shared" si="374"/>
        <v>3039</v>
      </c>
      <c r="AT46" s="16" t="str">
        <f t="shared" si="374"/>
        <v>303A</v>
      </c>
      <c r="AU46" s="16" t="str">
        <f t="shared" si="374"/>
        <v>303B</v>
      </c>
      <c r="AV46" s="16" t="str">
        <f t="shared" si="374"/>
        <v>303C</v>
      </c>
      <c r="AW46" s="16" t="str">
        <f t="shared" si="374"/>
        <v>303D</v>
      </c>
      <c r="AX46" s="16" t="str">
        <f t="shared" si="374"/>
        <v>303E</v>
      </c>
      <c r="AY46" s="15" t="str">
        <f t="shared" si="374"/>
        <v>303F</v>
      </c>
      <c r="AZ46" s="16" t="str">
        <f t="shared" si="374"/>
        <v>3040</v>
      </c>
      <c r="BA46" s="16" t="str">
        <f t="shared" si="374"/>
        <v>3041</v>
      </c>
      <c r="BB46" s="16" t="str">
        <f t="shared" si="374"/>
        <v>3042</v>
      </c>
      <c r="BC46" s="16" t="str">
        <f t="shared" si="374"/>
        <v>3043</v>
      </c>
      <c r="BD46" s="16" t="str">
        <f t="shared" si="374"/>
        <v>3044</v>
      </c>
      <c r="BE46" s="16" t="str">
        <f t="shared" si="374"/>
        <v>3045</v>
      </c>
      <c r="BF46" s="16" t="str">
        <f t="shared" si="374"/>
        <v>3046</v>
      </c>
      <c r="BG46" s="16" t="str">
        <f t="shared" si="374"/>
        <v>3047</v>
      </c>
      <c r="BH46" s="16" t="str">
        <f t="shared" si="374"/>
        <v>3048</v>
      </c>
      <c r="BI46" s="16" t="str">
        <f t="shared" si="374"/>
        <v>3049</v>
      </c>
      <c r="BJ46" s="16" t="str">
        <f t="shared" si="374"/>
        <v>304A</v>
      </c>
      <c r="BK46" s="16" t="str">
        <f t="shared" si="374"/>
        <v>304B</v>
      </c>
      <c r="BL46" s="16" t="str">
        <f t="shared" si="374"/>
        <v>304C</v>
      </c>
      <c r="BM46" s="16" t="str">
        <f t="shared" si="374"/>
        <v>304D</v>
      </c>
      <c r="BN46" s="16" t="str">
        <f t="shared" si="374"/>
        <v>304E</v>
      </c>
    </row>
    <row r="47" spans="1:71" ht="26.5" x14ac:dyDescent="0.55000000000000004">
      <c r="A47">
        <f>A45+64*32</f>
        <v>45056</v>
      </c>
      <c r="B47" s="2" t="str">
        <f>DEC2HEX(A47,5)</f>
        <v>0B000</v>
      </c>
      <c r="C47" s="14" t="str">
        <f>CHAR($BQ47+C1)</f>
        <v>囲</v>
      </c>
      <c r="D47" s="14" t="str">
        <f t="shared" ref="D47:AX47" si="375">CHAR($BQ47+D1)</f>
        <v>夷</v>
      </c>
      <c r="E47" s="14" t="str">
        <f t="shared" si="375"/>
        <v>委</v>
      </c>
      <c r="F47" s="14" t="str">
        <f t="shared" si="375"/>
        <v>威</v>
      </c>
      <c r="G47" s="14" t="str">
        <f t="shared" si="375"/>
        <v>尉</v>
      </c>
      <c r="H47" s="14" t="str">
        <f t="shared" si="375"/>
        <v>惟</v>
      </c>
      <c r="I47" s="14" t="str">
        <f t="shared" si="375"/>
        <v>意</v>
      </c>
      <c r="J47" s="14" t="str">
        <f t="shared" si="375"/>
        <v>慰</v>
      </c>
      <c r="K47" s="14" t="str">
        <f t="shared" si="375"/>
        <v>易</v>
      </c>
      <c r="L47" s="14" t="str">
        <f t="shared" si="375"/>
        <v>椅</v>
      </c>
      <c r="M47" s="14" t="str">
        <f t="shared" si="375"/>
        <v>為</v>
      </c>
      <c r="N47" s="14" t="str">
        <f t="shared" si="375"/>
        <v>畏</v>
      </c>
      <c r="O47" s="14" t="str">
        <f t="shared" si="375"/>
        <v>異</v>
      </c>
      <c r="P47" s="14" t="str">
        <f t="shared" si="375"/>
        <v>移</v>
      </c>
      <c r="Q47" s="14" t="str">
        <f t="shared" si="375"/>
        <v>維</v>
      </c>
      <c r="R47" s="14" t="str">
        <f t="shared" si="375"/>
        <v>緯</v>
      </c>
      <c r="S47" s="14" t="str">
        <f t="shared" si="375"/>
        <v>胃</v>
      </c>
      <c r="T47" s="14" t="str">
        <f t="shared" si="375"/>
        <v>萎</v>
      </c>
      <c r="U47" s="14" t="str">
        <f t="shared" si="375"/>
        <v>衣</v>
      </c>
      <c r="V47" s="14" t="str">
        <f t="shared" si="375"/>
        <v>謂</v>
      </c>
      <c r="W47" s="14" t="str">
        <f t="shared" si="375"/>
        <v>違</v>
      </c>
      <c r="X47" s="14" t="str">
        <f t="shared" si="375"/>
        <v>遺</v>
      </c>
      <c r="Y47" s="14" t="str">
        <f t="shared" si="375"/>
        <v>医</v>
      </c>
      <c r="Z47" s="14" t="str">
        <f t="shared" si="375"/>
        <v>井</v>
      </c>
      <c r="AA47" s="14" t="str">
        <f t="shared" si="375"/>
        <v>亥</v>
      </c>
      <c r="AB47" s="14" t="str">
        <f t="shared" si="375"/>
        <v>域</v>
      </c>
      <c r="AC47" s="14" t="str">
        <f t="shared" si="375"/>
        <v>育</v>
      </c>
      <c r="AD47" s="14" t="str">
        <f t="shared" si="375"/>
        <v>郁</v>
      </c>
      <c r="AE47" s="14" t="str">
        <f t="shared" si="375"/>
        <v>磯</v>
      </c>
      <c r="AF47" s="14" t="str">
        <f t="shared" si="375"/>
        <v>一</v>
      </c>
      <c r="AG47" s="14" t="str">
        <f t="shared" si="375"/>
        <v>壱</v>
      </c>
      <c r="AH47" s="14" t="str">
        <f t="shared" si="375"/>
        <v>溢</v>
      </c>
      <c r="AI47" s="14" t="str">
        <f t="shared" si="375"/>
        <v>逸</v>
      </c>
      <c r="AJ47" s="14" t="str">
        <f t="shared" si="375"/>
        <v>稲</v>
      </c>
      <c r="AK47" s="14" t="str">
        <f t="shared" si="375"/>
        <v>茨</v>
      </c>
      <c r="AL47" s="14" t="str">
        <f t="shared" si="375"/>
        <v>芋</v>
      </c>
      <c r="AM47" s="14" t="str">
        <f t="shared" si="375"/>
        <v>鰯</v>
      </c>
      <c r="AN47" s="14" t="str">
        <f t="shared" si="375"/>
        <v>允</v>
      </c>
      <c r="AO47" s="14" t="str">
        <f t="shared" si="375"/>
        <v>印</v>
      </c>
      <c r="AP47" s="14" t="str">
        <f t="shared" si="375"/>
        <v>咽</v>
      </c>
      <c r="AQ47" s="14" t="str">
        <f t="shared" si="375"/>
        <v>員</v>
      </c>
      <c r="AR47" s="14" t="str">
        <f t="shared" si="375"/>
        <v>因</v>
      </c>
      <c r="AS47" s="14" t="str">
        <f t="shared" si="375"/>
        <v>姻</v>
      </c>
      <c r="AT47" s="14" t="str">
        <f t="shared" si="375"/>
        <v>引</v>
      </c>
      <c r="AU47" s="14" t="str">
        <f t="shared" si="375"/>
        <v>飲</v>
      </c>
      <c r="AV47" s="14" t="str">
        <f t="shared" si="375"/>
        <v>淫</v>
      </c>
      <c r="AW47" s="14" t="str">
        <f t="shared" si="375"/>
        <v>胤</v>
      </c>
      <c r="AX47" s="14" t="str">
        <f t="shared" si="375"/>
        <v>蔭</v>
      </c>
      <c r="AY47" s="14" t="str">
        <f>CHAR($BS47+AY1-48)</f>
        <v>院</v>
      </c>
      <c r="AZ47" s="14" t="str">
        <f t="shared" ref="AZ47:BN47" si="376">CHAR($BS47+AZ1-48)</f>
        <v>陰</v>
      </c>
      <c r="BA47" s="14" t="str">
        <f t="shared" si="376"/>
        <v>隠</v>
      </c>
      <c r="BB47" s="14" t="str">
        <f t="shared" si="376"/>
        <v>韻</v>
      </c>
      <c r="BC47" s="14" t="str">
        <f t="shared" si="376"/>
        <v>吋</v>
      </c>
      <c r="BD47" s="14" t="str">
        <f t="shared" si="376"/>
        <v>右</v>
      </c>
      <c r="BE47" s="14" t="str">
        <f t="shared" si="376"/>
        <v>宇</v>
      </c>
      <c r="BF47" s="14" t="str">
        <f t="shared" si="376"/>
        <v>烏</v>
      </c>
      <c r="BG47" s="14" t="str">
        <f t="shared" si="376"/>
        <v>羽</v>
      </c>
      <c r="BH47" s="14" t="str">
        <f t="shared" si="376"/>
        <v>迂</v>
      </c>
      <c r="BI47" s="14" t="str">
        <f t="shared" si="376"/>
        <v>雨</v>
      </c>
      <c r="BJ47" s="14" t="str">
        <f t="shared" si="376"/>
        <v>卯</v>
      </c>
      <c r="BK47" s="14" t="str">
        <f t="shared" si="376"/>
        <v>鵜</v>
      </c>
      <c r="BL47" s="14" t="str">
        <f t="shared" si="376"/>
        <v>窺</v>
      </c>
      <c r="BM47" s="14" t="str">
        <f t="shared" si="376"/>
        <v>丑</v>
      </c>
      <c r="BN47" s="14" t="str">
        <f t="shared" si="376"/>
        <v>碓</v>
      </c>
      <c r="BP47" s="3" t="s">
        <v>20</v>
      </c>
      <c r="BQ47">
        <f>HEX2DEC(BP47)</f>
        <v>12367</v>
      </c>
      <c r="BR47" s="3">
        <v>3121</v>
      </c>
      <c r="BS47">
        <f>HEX2DEC(BR47)</f>
        <v>12577</v>
      </c>
    </row>
    <row r="48" spans="1:71" x14ac:dyDescent="0.55000000000000004">
      <c r="C48" s="15" t="str">
        <f>DEC2HEX(CODE(C47),4)</f>
        <v>304F</v>
      </c>
      <c r="D48" s="16" t="str">
        <f>DEC2HEX(CODE(D47),4)</f>
        <v>3050</v>
      </c>
      <c r="E48" s="16" t="str">
        <f t="shared" ref="E48:AH64" si="377">DEC2HEX(CODE(E47),4)</f>
        <v>3051</v>
      </c>
      <c r="F48" s="16" t="str">
        <f t="shared" si="377"/>
        <v>3052</v>
      </c>
      <c r="G48" s="16" t="str">
        <f t="shared" si="377"/>
        <v>3053</v>
      </c>
      <c r="H48" s="16" t="str">
        <f t="shared" si="377"/>
        <v>3054</v>
      </c>
      <c r="I48" s="16" t="str">
        <f t="shared" si="377"/>
        <v>3055</v>
      </c>
      <c r="J48" s="16" t="str">
        <f t="shared" si="377"/>
        <v>3056</v>
      </c>
      <c r="K48" s="16" t="str">
        <f t="shared" si="377"/>
        <v>3057</v>
      </c>
      <c r="L48" s="16" t="str">
        <f t="shared" si="377"/>
        <v>3058</v>
      </c>
      <c r="M48" s="16" t="str">
        <f t="shared" si="377"/>
        <v>3059</v>
      </c>
      <c r="N48" s="16" t="str">
        <f t="shared" si="377"/>
        <v>305A</v>
      </c>
      <c r="O48" s="16" t="str">
        <f t="shared" si="377"/>
        <v>305B</v>
      </c>
      <c r="P48" s="16" t="str">
        <f t="shared" si="377"/>
        <v>305C</v>
      </c>
      <c r="Q48" s="16" t="str">
        <f t="shared" si="377"/>
        <v>305D</v>
      </c>
      <c r="R48" s="16" t="str">
        <f t="shared" si="377"/>
        <v>305E</v>
      </c>
      <c r="S48" s="15" t="str">
        <f t="shared" si="377"/>
        <v>305F</v>
      </c>
      <c r="T48" s="16" t="str">
        <f t="shared" si="377"/>
        <v>3060</v>
      </c>
      <c r="U48" s="16" t="str">
        <f t="shared" si="377"/>
        <v>3061</v>
      </c>
      <c r="V48" s="16" t="str">
        <f t="shared" si="377"/>
        <v>3062</v>
      </c>
      <c r="W48" s="16" t="str">
        <f t="shared" si="377"/>
        <v>3063</v>
      </c>
      <c r="X48" s="16" t="str">
        <f t="shared" si="377"/>
        <v>3064</v>
      </c>
      <c r="Y48" s="16" t="str">
        <f t="shared" si="377"/>
        <v>3065</v>
      </c>
      <c r="Z48" s="16" t="str">
        <f t="shared" si="377"/>
        <v>3066</v>
      </c>
      <c r="AA48" s="16" t="str">
        <f t="shared" si="377"/>
        <v>3067</v>
      </c>
      <c r="AB48" s="16" t="str">
        <f t="shared" si="377"/>
        <v>3068</v>
      </c>
      <c r="AC48" s="16" t="str">
        <f t="shared" si="377"/>
        <v>3069</v>
      </c>
      <c r="AD48" s="16" t="str">
        <f t="shared" si="377"/>
        <v>306A</v>
      </c>
      <c r="AE48" s="16" t="str">
        <f t="shared" si="377"/>
        <v>306B</v>
      </c>
      <c r="AF48" s="16" t="str">
        <f t="shared" si="377"/>
        <v>306C</v>
      </c>
      <c r="AG48" s="16" t="str">
        <f t="shared" si="377"/>
        <v>306D</v>
      </c>
      <c r="AH48" s="16" t="str">
        <f t="shared" si="377"/>
        <v>306E</v>
      </c>
      <c r="AI48" s="15" t="str">
        <f>DEC2HEX(CODE(AI47),4)</f>
        <v>306F</v>
      </c>
      <c r="AJ48" s="16" t="str">
        <f>DEC2HEX(CODE(AJ47),4)</f>
        <v>3070</v>
      </c>
      <c r="AK48" s="16" t="str">
        <f t="shared" ref="AK48:BN64" si="378">DEC2HEX(CODE(AK47),4)</f>
        <v>3071</v>
      </c>
      <c r="AL48" s="16" t="str">
        <f t="shared" si="378"/>
        <v>3072</v>
      </c>
      <c r="AM48" s="16" t="str">
        <f t="shared" si="378"/>
        <v>3073</v>
      </c>
      <c r="AN48" s="16" t="str">
        <f t="shared" si="378"/>
        <v>3074</v>
      </c>
      <c r="AO48" s="16" t="str">
        <f t="shared" si="378"/>
        <v>3075</v>
      </c>
      <c r="AP48" s="16" t="str">
        <f t="shared" si="378"/>
        <v>3076</v>
      </c>
      <c r="AQ48" s="16" t="str">
        <f t="shared" si="378"/>
        <v>3077</v>
      </c>
      <c r="AR48" s="16" t="str">
        <f t="shared" si="378"/>
        <v>3078</v>
      </c>
      <c r="AS48" s="16" t="str">
        <f t="shared" si="378"/>
        <v>3079</v>
      </c>
      <c r="AT48" s="16" t="str">
        <f t="shared" si="378"/>
        <v>307A</v>
      </c>
      <c r="AU48" s="16" t="str">
        <f t="shared" si="378"/>
        <v>307B</v>
      </c>
      <c r="AV48" s="16" t="str">
        <f t="shared" si="378"/>
        <v>307C</v>
      </c>
      <c r="AW48" s="16" t="str">
        <f t="shared" si="378"/>
        <v>307D</v>
      </c>
      <c r="AX48" s="16" t="str">
        <f t="shared" si="378"/>
        <v>307E</v>
      </c>
      <c r="AY48" s="15" t="str">
        <f t="shared" si="378"/>
        <v>3121</v>
      </c>
      <c r="AZ48" s="16" t="str">
        <f t="shared" si="378"/>
        <v>3122</v>
      </c>
      <c r="BA48" s="16" t="str">
        <f t="shared" si="378"/>
        <v>3123</v>
      </c>
      <c r="BB48" s="16" t="str">
        <f t="shared" si="378"/>
        <v>3124</v>
      </c>
      <c r="BC48" s="16" t="str">
        <f t="shared" si="378"/>
        <v>3125</v>
      </c>
      <c r="BD48" s="16" t="str">
        <f t="shared" si="378"/>
        <v>3126</v>
      </c>
      <c r="BE48" s="16" t="str">
        <f t="shared" si="378"/>
        <v>3127</v>
      </c>
      <c r="BF48" s="16" t="str">
        <f t="shared" si="378"/>
        <v>3128</v>
      </c>
      <c r="BG48" s="16" t="str">
        <f t="shared" si="378"/>
        <v>3129</v>
      </c>
      <c r="BH48" s="16" t="str">
        <f t="shared" si="378"/>
        <v>312A</v>
      </c>
      <c r="BI48" s="16" t="str">
        <f t="shared" si="378"/>
        <v>312B</v>
      </c>
      <c r="BJ48" s="16" t="str">
        <f t="shared" si="378"/>
        <v>312C</v>
      </c>
      <c r="BK48" s="16" t="str">
        <f t="shared" si="378"/>
        <v>312D</v>
      </c>
      <c r="BL48" s="16" t="str">
        <f t="shared" si="378"/>
        <v>312E</v>
      </c>
      <c r="BM48" s="16" t="str">
        <f t="shared" si="378"/>
        <v>312F</v>
      </c>
      <c r="BN48" s="16" t="str">
        <f t="shared" si="378"/>
        <v>3130</v>
      </c>
    </row>
    <row r="49" spans="1:71" ht="26.5" x14ac:dyDescent="0.55000000000000004">
      <c r="A49">
        <f>A47+64*32</f>
        <v>47104</v>
      </c>
      <c r="B49" s="2" t="str">
        <f>DEC2HEX(A49,5)</f>
        <v>0B800</v>
      </c>
      <c r="C49" s="7" t="str">
        <f>CHAR(12593+C1)</f>
        <v>臼</v>
      </c>
      <c r="D49" s="7" t="str">
        <f>CHAR(12593+D1)</f>
        <v>渦</v>
      </c>
      <c r="E49" s="7" t="str">
        <f t="shared" ref="E49:BN49" si="379">CHAR(12593+E1)</f>
        <v>嘘</v>
      </c>
      <c r="F49" s="7" t="str">
        <f t="shared" si="379"/>
        <v>唄</v>
      </c>
      <c r="G49" s="7" t="str">
        <f t="shared" si="379"/>
        <v>欝</v>
      </c>
      <c r="H49" s="7" t="str">
        <f t="shared" si="379"/>
        <v>蔚</v>
      </c>
      <c r="I49" s="7" t="str">
        <f t="shared" si="379"/>
        <v>鰻</v>
      </c>
      <c r="J49" s="7" t="str">
        <f t="shared" si="379"/>
        <v>姥</v>
      </c>
      <c r="K49" s="7" t="str">
        <f t="shared" si="379"/>
        <v>厩</v>
      </c>
      <c r="L49" s="7" t="str">
        <f t="shared" si="379"/>
        <v>浦</v>
      </c>
      <c r="M49" s="7" t="str">
        <f t="shared" si="379"/>
        <v>瓜</v>
      </c>
      <c r="N49" s="7" t="str">
        <f t="shared" si="379"/>
        <v>閏</v>
      </c>
      <c r="O49" s="7" t="str">
        <f t="shared" si="379"/>
        <v>噂</v>
      </c>
      <c r="P49" s="7" t="str">
        <f t="shared" si="379"/>
        <v>云</v>
      </c>
      <c r="Q49" s="7" t="str">
        <f t="shared" si="379"/>
        <v>運</v>
      </c>
      <c r="R49" s="7" t="str">
        <f t="shared" si="379"/>
        <v>雲</v>
      </c>
      <c r="S49" s="7" t="str">
        <f t="shared" si="379"/>
        <v>荏</v>
      </c>
      <c r="T49" s="7" t="str">
        <f t="shared" si="379"/>
        <v>餌</v>
      </c>
      <c r="U49" s="7" t="str">
        <f t="shared" si="379"/>
        <v>叡</v>
      </c>
      <c r="V49" s="7" t="str">
        <f t="shared" si="379"/>
        <v>営</v>
      </c>
      <c r="W49" s="7" t="str">
        <f t="shared" si="379"/>
        <v>嬰</v>
      </c>
      <c r="X49" s="7" t="str">
        <f t="shared" si="379"/>
        <v>影</v>
      </c>
      <c r="Y49" s="7" t="str">
        <f t="shared" si="379"/>
        <v>映</v>
      </c>
      <c r="Z49" s="7" t="str">
        <f t="shared" si="379"/>
        <v>曳</v>
      </c>
      <c r="AA49" s="7" t="str">
        <f t="shared" si="379"/>
        <v>栄</v>
      </c>
      <c r="AB49" s="7" t="str">
        <f t="shared" si="379"/>
        <v>永</v>
      </c>
      <c r="AC49" s="7" t="str">
        <f t="shared" si="379"/>
        <v>泳</v>
      </c>
      <c r="AD49" s="7" t="str">
        <f t="shared" si="379"/>
        <v>洩</v>
      </c>
      <c r="AE49" s="7" t="str">
        <f t="shared" si="379"/>
        <v>瑛</v>
      </c>
      <c r="AF49" s="7" t="str">
        <f t="shared" si="379"/>
        <v>盈</v>
      </c>
      <c r="AG49" s="7" t="str">
        <f t="shared" si="379"/>
        <v>穎</v>
      </c>
      <c r="AH49" s="7" t="str">
        <f t="shared" si="379"/>
        <v>頴</v>
      </c>
      <c r="AI49" s="7" t="str">
        <f t="shared" si="379"/>
        <v>英</v>
      </c>
      <c r="AJ49" s="7" t="str">
        <f t="shared" si="379"/>
        <v>衛</v>
      </c>
      <c r="AK49" s="7" t="str">
        <f t="shared" si="379"/>
        <v>詠</v>
      </c>
      <c r="AL49" s="7" t="str">
        <f t="shared" si="379"/>
        <v>鋭</v>
      </c>
      <c r="AM49" s="7" t="str">
        <f t="shared" si="379"/>
        <v>液</v>
      </c>
      <c r="AN49" s="7" t="str">
        <f t="shared" si="379"/>
        <v>疫</v>
      </c>
      <c r="AO49" s="7" t="str">
        <f t="shared" si="379"/>
        <v>益</v>
      </c>
      <c r="AP49" s="7" t="str">
        <f t="shared" si="379"/>
        <v>駅</v>
      </c>
      <c r="AQ49" s="7" t="str">
        <f t="shared" si="379"/>
        <v>悦</v>
      </c>
      <c r="AR49" s="7" t="str">
        <f t="shared" si="379"/>
        <v>謁</v>
      </c>
      <c r="AS49" s="7" t="str">
        <f t="shared" si="379"/>
        <v>越</v>
      </c>
      <c r="AT49" s="7" t="str">
        <f t="shared" si="379"/>
        <v>閲</v>
      </c>
      <c r="AU49" s="7" t="str">
        <f t="shared" si="379"/>
        <v>榎</v>
      </c>
      <c r="AV49" s="7" t="str">
        <f t="shared" si="379"/>
        <v>厭</v>
      </c>
      <c r="AW49" s="7" t="str">
        <f t="shared" si="379"/>
        <v>円</v>
      </c>
      <c r="AX49" s="7" t="str">
        <f t="shared" si="379"/>
        <v>園</v>
      </c>
      <c r="AY49" s="7" t="str">
        <f t="shared" si="379"/>
        <v>堰</v>
      </c>
      <c r="AZ49" s="7" t="str">
        <f t="shared" si="379"/>
        <v>奄</v>
      </c>
      <c r="BA49" s="7" t="str">
        <f t="shared" si="379"/>
        <v>宴</v>
      </c>
      <c r="BB49" s="7" t="str">
        <f t="shared" si="379"/>
        <v>延</v>
      </c>
      <c r="BC49" s="7" t="str">
        <f t="shared" si="379"/>
        <v>怨</v>
      </c>
      <c r="BD49" s="7" t="str">
        <f t="shared" si="379"/>
        <v>掩</v>
      </c>
      <c r="BE49" s="7" t="str">
        <f t="shared" si="379"/>
        <v>援</v>
      </c>
      <c r="BF49" s="7" t="str">
        <f t="shared" si="379"/>
        <v>沿</v>
      </c>
      <c r="BG49" s="7" t="str">
        <f t="shared" si="379"/>
        <v>演</v>
      </c>
      <c r="BH49" s="7" t="str">
        <f t="shared" si="379"/>
        <v>炎</v>
      </c>
      <c r="BI49" s="7" t="str">
        <f t="shared" si="379"/>
        <v>焔</v>
      </c>
      <c r="BJ49" s="7" t="str">
        <f t="shared" si="379"/>
        <v>煙</v>
      </c>
      <c r="BK49" s="7" t="str">
        <f t="shared" si="379"/>
        <v>燕</v>
      </c>
      <c r="BL49" s="7" t="str">
        <f t="shared" si="379"/>
        <v>猿</v>
      </c>
      <c r="BM49" s="7" t="str">
        <f t="shared" si="379"/>
        <v>縁</v>
      </c>
      <c r="BN49" s="7" t="str">
        <f t="shared" si="379"/>
        <v>艶</v>
      </c>
      <c r="BP49" s="3" t="s">
        <v>259</v>
      </c>
      <c r="BQ49">
        <f>HEX2DEC(BP49)</f>
        <v>12593</v>
      </c>
    </row>
    <row r="50" spans="1:71" x14ac:dyDescent="0.55000000000000004">
      <c r="C50" s="11" t="str">
        <f>DEC2HEX(CODE(C49),4)</f>
        <v>3131</v>
      </c>
      <c r="D50" s="10" t="str">
        <f>DEC2HEX(CODE(D49),4)</f>
        <v>3132</v>
      </c>
      <c r="E50" s="10" t="str">
        <f t="shared" si="377"/>
        <v>3133</v>
      </c>
      <c r="F50" s="10" t="str">
        <f t="shared" si="377"/>
        <v>3134</v>
      </c>
      <c r="G50" s="10" t="str">
        <f t="shared" si="377"/>
        <v>3135</v>
      </c>
      <c r="H50" s="10" t="str">
        <f t="shared" si="377"/>
        <v>3136</v>
      </c>
      <c r="I50" s="10" t="str">
        <f t="shared" si="377"/>
        <v>3137</v>
      </c>
      <c r="J50" s="10" t="str">
        <f t="shared" si="377"/>
        <v>3138</v>
      </c>
      <c r="K50" s="10" t="str">
        <f t="shared" si="377"/>
        <v>3139</v>
      </c>
      <c r="L50" s="10" t="str">
        <f t="shared" si="377"/>
        <v>313A</v>
      </c>
      <c r="M50" s="10" t="str">
        <f t="shared" si="377"/>
        <v>313B</v>
      </c>
      <c r="N50" s="10" t="str">
        <f t="shared" si="377"/>
        <v>313C</v>
      </c>
      <c r="O50" s="10" t="str">
        <f t="shared" si="377"/>
        <v>313D</v>
      </c>
      <c r="P50" s="10" t="str">
        <f t="shared" si="377"/>
        <v>313E</v>
      </c>
      <c r="Q50" s="10" t="str">
        <f t="shared" si="377"/>
        <v>313F</v>
      </c>
      <c r="R50" s="10" t="str">
        <f t="shared" si="377"/>
        <v>3140</v>
      </c>
      <c r="S50" s="11" t="str">
        <f t="shared" si="377"/>
        <v>3141</v>
      </c>
      <c r="T50" s="10" t="str">
        <f t="shared" si="377"/>
        <v>3142</v>
      </c>
      <c r="U50" s="10" t="str">
        <f t="shared" si="377"/>
        <v>3143</v>
      </c>
      <c r="V50" s="10" t="str">
        <f t="shared" si="377"/>
        <v>3144</v>
      </c>
      <c r="W50" s="10" t="str">
        <f t="shared" si="377"/>
        <v>3145</v>
      </c>
      <c r="X50" s="10" t="str">
        <f t="shared" si="377"/>
        <v>3146</v>
      </c>
      <c r="Y50" s="10" t="str">
        <f t="shared" si="377"/>
        <v>3147</v>
      </c>
      <c r="Z50" s="10" t="str">
        <f t="shared" si="377"/>
        <v>3148</v>
      </c>
      <c r="AA50" s="10" t="str">
        <f t="shared" si="377"/>
        <v>3149</v>
      </c>
      <c r="AB50" s="10" t="str">
        <f t="shared" si="377"/>
        <v>314A</v>
      </c>
      <c r="AC50" s="10" t="str">
        <f t="shared" si="377"/>
        <v>314B</v>
      </c>
      <c r="AD50" s="10" t="str">
        <f t="shared" si="377"/>
        <v>314C</v>
      </c>
      <c r="AE50" s="10" t="str">
        <f t="shared" si="377"/>
        <v>314D</v>
      </c>
      <c r="AF50" s="10" t="str">
        <f t="shared" si="377"/>
        <v>314E</v>
      </c>
      <c r="AG50" s="10" t="str">
        <f t="shared" si="377"/>
        <v>314F</v>
      </c>
      <c r="AH50" s="10" t="str">
        <f t="shared" si="377"/>
        <v>3150</v>
      </c>
      <c r="AI50" s="11" t="str">
        <f>DEC2HEX(CODE(AI49),4)</f>
        <v>3151</v>
      </c>
      <c r="AJ50" s="10" t="str">
        <f>DEC2HEX(CODE(AJ49),4)</f>
        <v>3152</v>
      </c>
      <c r="AK50" s="10" t="str">
        <f t="shared" si="378"/>
        <v>3153</v>
      </c>
      <c r="AL50" s="10" t="str">
        <f t="shared" si="378"/>
        <v>3154</v>
      </c>
      <c r="AM50" s="10" t="str">
        <f t="shared" si="378"/>
        <v>3155</v>
      </c>
      <c r="AN50" s="10" t="str">
        <f t="shared" si="378"/>
        <v>3156</v>
      </c>
      <c r="AO50" s="10" t="str">
        <f t="shared" si="378"/>
        <v>3157</v>
      </c>
      <c r="AP50" s="10" t="str">
        <f t="shared" si="378"/>
        <v>3158</v>
      </c>
      <c r="AQ50" s="10" t="str">
        <f t="shared" si="378"/>
        <v>3159</v>
      </c>
      <c r="AR50" s="10" t="str">
        <f t="shared" si="378"/>
        <v>315A</v>
      </c>
      <c r="AS50" s="10" t="str">
        <f t="shared" si="378"/>
        <v>315B</v>
      </c>
      <c r="AT50" s="10" t="str">
        <f t="shared" si="378"/>
        <v>315C</v>
      </c>
      <c r="AU50" s="10" t="str">
        <f t="shared" si="378"/>
        <v>315D</v>
      </c>
      <c r="AV50" s="10" t="str">
        <f t="shared" si="378"/>
        <v>315E</v>
      </c>
      <c r="AW50" s="10" t="str">
        <f t="shared" si="378"/>
        <v>315F</v>
      </c>
      <c r="AX50" s="10" t="str">
        <f t="shared" si="378"/>
        <v>3160</v>
      </c>
      <c r="AY50" s="11" t="str">
        <f t="shared" si="378"/>
        <v>3161</v>
      </c>
      <c r="AZ50" s="10" t="str">
        <f t="shared" si="378"/>
        <v>3162</v>
      </c>
      <c r="BA50" s="10" t="str">
        <f t="shared" si="378"/>
        <v>3163</v>
      </c>
      <c r="BB50" s="10" t="str">
        <f t="shared" si="378"/>
        <v>3164</v>
      </c>
      <c r="BC50" s="10" t="str">
        <f t="shared" si="378"/>
        <v>3165</v>
      </c>
      <c r="BD50" s="10" t="str">
        <f t="shared" si="378"/>
        <v>3166</v>
      </c>
      <c r="BE50" s="10" t="str">
        <f t="shared" si="378"/>
        <v>3167</v>
      </c>
      <c r="BF50" s="10" t="str">
        <f t="shared" si="378"/>
        <v>3168</v>
      </c>
      <c r="BG50" s="10" t="str">
        <f t="shared" si="378"/>
        <v>3169</v>
      </c>
      <c r="BH50" s="10" t="str">
        <f t="shared" si="378"/>
        <v>316A</v>
      </c>
      <c r="BI50" s="10" t="str">
        <f t="shared" si="378"/>
        <v>316B</v>
      </c>
      <c r="BJ50" s="10" t="str">
        <f t="shared" si="378"/>
        <v>316C</v>
      </c>
      <c r="BK50" s="10" t="str">
        <f t="shared" si="378"/>
        <v>316D</v>
      </c>
      <c r="BL50" s="10" t="str">
        <f t="shared" si="378"/>
        <v>316E</v>
      </c>
      <c r="BM50" s="10" t="str">
        <f t="shared" si="378"/>
        <v>316F</v>
      </c>
      <c r="BN50" s="10" t="str">
        <f t="shared" si="378"/>
        <v>3170</v>
      </c>
    </row>
    <row r="51" spans="1:71" ht="26.5" x14ac:dyDescent="0.55000000000000004">
      <c r="A51">
        <f>A49+64*32</f>
        <v>49152</v>
      </c>
      <c r="B51" s="2" t="str">
        <f>DEC2HEX(A51,5)</f>
        <v>0C000</v>
      </c>
      <c r="C51" s="7" t="str">
        <f>CHAR(12657+C1)</f>
        <v>苑</v>
      </c>
      <c r="D51" s="7" t="str">
        <f>CHAR(12657+D1)</f>
        <v>薗</v>
      </c>
      <c r="E51" s="7" t="str">
        <f t="shared" ref="E51:P51" si="380">CHAR(12657+E1)</f>
        <v>遠</v>
      </c>
      <c r="F51" s="7" t="str">
        <f t="shared" si="380"/>
        <v>鉛</v>
      </c>
      <c r="G51" s="7" t="str">
        <f t="shared" si="380"/>
        <v>鴛</v>
      </c>
      <c r="H51" s="7" t="str">
        <f t="shared" si="380"/>
        <v>塩</v>
      </c>
      <c r="I51" s="7" t="str">
        <f t="shared" si="380"/>
        <v>於</v>
      </c>
      <c r="J51" s="7" t="str">
        <f t="shared" si="380"/>
        <v>汚</v>
      </c>
      <c r="K51" s="7" t="str">
        <f t="shared" si="380"/>
        <v>甥</v>
      </c>
      <c r="L51" s="7" t="str">
        <f t="shared" si="380"/>
        <v>凹</v>
      </c>
      <c r="M51" s="7" t="str">
        <f t="shared" si="380"/>
        <v>央</v>
      </c>
      <c r="N51" s="7" t="str">
        <f t="shared" si="380"/>
        <v>奥</v>
      </c>
      <c r="O51" s="7" t="str">
        <f t="shared" si="380"/>
        <v>往</v>
      </c>
      <c r="P51" s="7" t="str">
        <f t="shared" si="380"/>
        <v>応</v>
      </c>
      <c r="Q51" s="7" t="str">
        <f>CHAR(12833+Q1-14)</f>
        <v>押</v>
      </c>
      <c r="R51" s="7" t="str">
        <f t="shared" ref="R51:BN51" si="381">CHAR(12833+R1-14)</f>
        <v>旺</v>
      </c>
      <c r="S51" s="7" t="str">
        <f t="shared" si="381"/>
        <v>横</v>
      </c>
      <c r="T51" s="7" t="str">
        <f t="shared" si="381"/>
        <v>欧</v>
      </c>
      <c r="U51" s="7" t="str">
        <f t="shared" si="381"/>
        <v>殴</v>
      </c>
      <c r="V51" s="7" t="str">
        <f t="shared" si="381"/>
        <v>王</v>
      </c>
      <c r="W51" s="7" t="str">
        <f t="shared" si="381"/>
        <v>翁</v>
      </c>
      <c r="X51" s="7" t="str">
        <f t="shared" si="381"/>
        <v>襖</v>
      </c>
      <c r="Y51" s="7" t="str">
        <f t="shared" si="381"/>
        <v>鴬</v>
      </c>
      <c r="Z51" s="7" t="str">
        <f t="shared" si="381"/>
        <v>鴎</v>
      </c>
      <c r="AA51" s="7" t="str">
        <f t="shared" si="381"/>
        <v>黄</v>
      </c>
      <c r="AB51" s="7" t="str">
        <f t="shared" si="381"/>
        <v>岡</v>
      </c>
      <c r="AC51" s="7" t="str">
        <f t="shared" si="381"/>
        <v>沖</v>
      </c>
      <c r="AD51" s="7" t="str">
        <f t="shared" si="381"/>
        <v>荻</v>
      </c>
      <c r="AE51" s="7" t="str">
        <f t="shared" si="381"/>
        <v>億</v>
      </c>
      <c r="AF51" s="7" t="str">
        <f t="shared" si="381"/>
        <v>屋</v>
      </c>
      <c r="AG51" s="7" t="str">
        <f t="shared" si="381"/>
        <v>憶</v>
      </c>
      <c r="AH51" s="7" t="str">
        <f t="shared" si="381"/>
        <v>臆</v>
      </c>
      <c r="AI51" s="7" t="str">
        <f t="shared" si="381"/>
        <v>桶</v>
      </c>
      <c r="AJ51" s="7" t="str">
        <f t="shared" si="381"/>
        <v>牡</v>
      </c>
      <c r="AK51" s="7" t="str">
        <f t="shared" si="381"/>
        <v>乙</v>
      </c>
      <c r="AL51" s="7" t="str">
        <f t="shared" si="381"/>
        <v>俺</v>
      </c>
      <c r="AM51" s="7" t="str">
        <f t="shared" si="381"/>
        <v>卸</v>
      </c>
      <c r="AN51" s="7" t="str">
        <f t="shared" si="381"/>
        <v>恩</v>
      </c>
      <c r="AO51" s="7" t="str">
        <f t="shared" si="381"/>
        <v>温</v>
      </c>
      <c r="AP51" s="7" t="str">
        <f t="shared" si="381"/>
        <v>穏</v>
      </c>
      <c r="AQ51" s="7" t="str">
        <f t="shared" si="381"/>
        <v>音</v>
      </c>
      <c r="AR51" s="7" t="str">
        <f t="shared" si="381"/>
        <v>下</v>
      </c>
      <c r="AS51" s="7" t="str">
        <f t="shared" si="381"/>
        <v>化</v>
      </c>
      <c r="AT51" s="7" t="str">
        <f t="shared" si="381"/>
        <v>仮</v>
      </c>
      <c r="AU51" s="7" t="str">
        <f t="shared" si="381"/>
        <v>何</v>
      </c>
      <c r="AV51" s="7" t="str">
        <f t="shared" si="381"/>
        <v>伽</v>
      </c>
      <c r="AW51" s="7" t="str">
        <f t="shared" si="381"/>
        <v>価</v>
      </c>
      <c r="AX51" s="7" t="str">
        <f t="shared" si="381"/>
        <v>佳</v>
      </c>
      <c r="AY51" s="7" t="str">
        <f t="shared" si="381"/>
        <v>加</v>
      </c>
      <c r="AZ51" s="7" t="str">
        <f t="shared" si="381"/>
        <v>可</v>
      </c>
      <c r="BA51" s="7" t="str">
        <f t="shared" si="381"/>
        <v>嘉</v>
      </c>
      <c r="BB51" s="7" t="str">
        <f t="shared" si="381"/>
        <v>夏</v>
      </c>
      <c r="BC51" s="7" t="str">
        <f t="shared" si="381"/>
        <v>嫁</v>
      </c>
      <c r="BD51" s="7" t="str">
        <f t="shared" si="381"/>
        <v>家</v>
      </c>
      <c r="BE51" s="7" t="str">
        <f t="shared" si="381"/>
        <v>寡</v>
      </c>
      <c r="BF51" s="7" t="str">
        <f t="shared" si="381"/>
        <v>科</v>
      </c>
      <c r="BG51" s="7" t="str">
        <f t="shared" si="381"/>
        <v>暇</v>
      </c>
      <c r="BH51" s="7" t="str">
        <f t="shared" si="381"/>
        <v>果</v>
      </c>
      <c r="BI51" s="7" t="str">
        <f t="shared" si="381"/>
        <v>架</v>
      </c>
      <c r="BJ51" s="7" t="str">
        <f t="shared" si="381"/>
        <v>歌</v>
      </c>
      <c r="BK51" s="7" t="str">
        <f t="shared" si="381"/>
        <v>河</v>
      </c>
      <c r="BL51" s="7" t="str">
        <f t="shared" si="381"/>
        <v>火</v>
      </c>
      <c r="BM51" s="7" t="str">
        <f t="shared" si="381"/>
        <v>珂</v>
      </c>
      <c r="BN51" s="7" t="str">
        <f t="shared" si="381"/>
        <v>禍</v>
      </c>
      <c r="BP51" s="3" t="s">
        <v>260</v>
      </c>
      <c r="BQ51">
        <f>HEX2DEC(BP51)</f>
        <v>12657</v>
      </c>
      <c r="BR51" s="3">
        <v>3221</v>
      </c>
      <c r="BS51">
        <f>HEX2DEC(BR51)</f>
        <v>12833</v>
      </c>
    </row>
    <row r="52" spans="1:71" x14ac:dyDescent="0.55000000000000004">
      <c r="C52" s="11" t="str">
        <f>DEC2HEX(CODE(C51),4)</f>
        <v>3171</v>
      </c>
      <c r="D52" s="10" t="str">
        <f>DEC2HEX(CODE(D51),4)</f>
        <v>3172</v>
      </c>
      <c r="E52" s="10" t="str">
        <f t="shared" si="377"/>
        <v>3173</v>
      </c>
      <c r="F52" s="10" t="str">
        <f t="shared" si="377"/>
        <v>3174</v>
      </c>
      <c r="G52" s="10" t="str">
        <f t="shared" si="377"/>
        <v>3175</v>
      </c>
      <c r="H52" s="10" t="str">
        <f t="shared" si="377"/>
        <v>3176</v>
      </c>
      <c r="I52" s="10" t="str">
        <f t="shared" si="377"/>
        <v>3177</v>
      </c>
      <c r="J52" s="10" t="str">
        <f t="shared" si="377"/>
        <v>3178</v>
      </c>
      <c r="K52" s="10" t="str">
        <f t="shared" si="377"/>
        <v>3179</v>
      </c>
      <c r="L52" s="10" t="str">
        <f t="shared" si="377"/>
        <v>317A</v>
      </c>
      <c r="M52" s="10" t="str">
        <f t="shared" si="377"/>
        <v>317B</v>
      </c>
      <c r="N52" s="10" t="str">
        <f t="shared" si="377"/>
        <v>317C</v>
      </c>
      <c r="O52" s="10" t="str">
        <f t="shared" si="377"/>
        <v>317D</v>
      </c>
      <c r="P52" s="10" t="str">
        <f t="shared" si="377"/>
        <v>317E</v>
      </c>
      <c r="Q52" s="10" t="str">
        <f t="shared" si="377"/>
        <v>3221</v>
      </c>
      <c r="R52" s="10" t="str">
        <f t="shared" si="377"/>
        <v>3222</v>
      </c>
      <c r="S52" s="11" t="str">
        <f t="shared" si="377"/>
        <v>3223</v>
      </c>
      <c r="T52" s="10" t="str">
        <f t="shared" si="377"/>
        <v>3224</v>
      </c>
      <c r="U52" s="10" t="str">
        <f t="shared" si="377"/>
        <v>3225</v>
      </c>
      <c r="V52" s="10" t="str">
        <f t="shared" si="377"/>
        <v>3226</v>
      </c>
      <c r="W52" s="10" t="str">
        <f t="shared" si="377"/>
        <v>3227</v>
      </c>
      <c r="X52" s="10" t="str">
        <f t="shared" si="377"/>
        <v>3228</v>
      </c>
      <c r="Y52" s="10" t="str">
        <f t="shared" si="377"/>
        <v>3229</v>
      </c>
      <c r="Z52" s="10" t="str">
        <f t="shared" si="377"/>
        <v>322A</v>
      </c>
      <c r="AA52" s="10" t="str">
        <f t="shared" si="377"/>
        <v>322B</v>
      </c>
      <c r="AB52" s="10" t="str">
        <f t="shared" si="377"/>
        <v>322C</v>
      </c>
      <c r="AC52" s="10" t="str">
        <f t="shared" si="377"/>
        <v>322D</v>
      </c>
      <c r="AD52" s="10" t="str">
        <f t="shared" si="377"/>
        <v>322E</v>
      </c>
      <c r="AE52" s="10" t="str">
        <f t="shared" si="377"/>
        <v>322F</v>
      </c>
      <c r="AF52" s="10" t="str">
        <f t="shared" si="377"/>
        <v>3230</v>
      </c>
      <c r="AG52" s="10" t="str">
        <f t="shared" si="377"/>
        <v>3231</v>
      </c>
      <c r="AH52" s="10" t="str">
        <f t="shared" si="377"/>
        <v>3232</v>
      </c>
      <c r="AI52" s="11" t="str">
        <f>DEC2HEX(CODE(AI51),4)</f>
        <v>3233</v>
      </c>
      <c r="AJ52" s="10" t="str">
        <f>DEC2HEX(CODE(AJ51),4)</f>
        <v>3234</v>
      </c>
      <c r="AK52" s="10" t="str">
        <f t="shared" si="378"/>
        <v>3235</v>
      </c>
      <c r="AL52" s="10" t="str">
        <f t="shared" si="378"/>
        <v>3236</v>
      </c>
      <c r="AM52" s="10" t="str">
        <f t="shared" si="378"/>
        <v>3237</v>
      </c>
      <c r="AN52" s="10" t="str">
        <f t="shared" si="378"/>
        <v>3238</v>
      </c>
      <c r="AO52" s="10" t="str">
        <f t="shared" si="378"/>
        <v>3239</v>
      </c>
      <c r="AP52" s="10" t="str">
        <f t="shared" si="378"/>
        <v>323A</v>
      </c>
      <c r="AQ52" s="10" t="str">
        <f t="shared" si="378"/>
        <v>323B</v>
      </c>
      <c r="AR52" s="10" t="str">
        <f t="shared" si="378"/>
        <v>323C</v>
      </c>
      <c r="AS52" s="10" t="str">
        <f t="shared" si="378"/>
        <v>323D</v>
      </c>
      <c r="AT52" s="10" t="str">
        <f t="shared" si="378"/>
        <v>323E</v>
      </c>
      <c r="AU52" s="10" t="str">
        <f t="shared" si="378"/>
        <v>323F</v>
      </c>
      <c r="AV52" s="10" t="str">
        <f t="shared" si="378"/>
        <v>3240</v>
      </c>
      <c r="AW52" s="10" t="str">
        <f t="shared" si="378"/>
        <v>3241</v>
      </c>
      <c r="AX52" s="10" t="str">
        <f t="shared" si="378"/>
        <v>3242</v>
      </c>
      <c r="AY52" s="11" t="str">
        <f t="shared" si="378"/>
        <v>3243</v>
      </c>
      <c r="AZ52" s="10" t="str">
        <f t="shared" si="378"/>
        <v>3244</v>
      </c>
      <c r="BA52" s="10" t="str">
        <f t="shared" si="378"/>
        <v>3245</v>
      </c>
      <c r="BB52" s="10" t="str">
        <f t="shared" si="378"/>
        <v>3246</v>
      </c>
      <c r="BC52" s="10" t="str">
        <f t="shared" si="378"/>
        <v>3247</v>
      </c>
      <c r="BD52" s="10" t="str">
        <f t="shared" si="378"/>
        <v>3248</v>
      </c>
      <c r="BE52" s="10" t="str">
        <f t="shared" si="378"/>
        <v>3249</v>
      </c>
      <c r="BF52" s="10" t="str">
        <f t="shared" si="378"/>
        <v>324A</v>
      </c>
      <c r="BG52" s="10" t="str">
        <f t="shared" si="378"/>
        <v>324B</v>
      </c>
      <c r="BH52" s="10" t="str">
        <f t="shared" si="378"/>
        <v>324C</v>
      </c>
      <c r="BI52" s="10" t="str">
        <f t="shared" si="378"/>
        <v>324D</v>
      </c>
      <c r="BJ52" s="10" t="str">
        <f t="shared" si="378"/>
        <v>324E</v>
      </c>
      <c r="BK52" s="10" t="str">
        <f t="shared" si="378"/>
        <v>324F</v>
      </c>
      <c r="BL52" s="10" t="str">
        <f t="shared" si="378"/>
        <v>3250</v>
      </c>
      <c r="BM52" s="10" t="str">
        <f t="shared" si="378"/>
        <v>3251</v>
      </c>
      <c r="BN52" s="10" t="str">
        <f t="shared" si="378"/>
        <v>3252</v>
      </c>
    </row>
    <row r="53" spans="1:71" ht="26.5" x14ac:dyDescent="0.55000000000000004">
      <c r="A53">
        <f>A51+64*32</f>
        <v>51200</v>
      </c>
      <c r="B53" s="2" t="str">
        <f>DEC2HEX(A53,5)</f>
        <v>0C800</v>
      </c>
      <c r="C53" s="7" t="str">
        <f>CHAR(12883+C1)</f>
        <v>禾</v>
      </c>
      <c r="D53" s="7" t="str">
        <f t="shared" ref="D53:AT53" si="382">CHAR(12883+D1)</f>
        <v>稼</v>
      </c>
      <c r="E53" s="7" t="str">
        <f t="shared" si="382"/>
        <v>箇</v>
      </c>
      <c r="F53" s="7" t="str">
        <f t="shared" si="382"/>
        <v>花</v>
      </c>
      <c r="G53" s="7" t="str">
        <f t="shared" si="382"/>
        <v>苛</v>
      </c>
      <c r="H53" s="7" t="str">
        <f t="shared" si="382"/>
        <v>茄</v>
      </c>
      <c r="I53" s="7" t="str">
        <f t="shared" si="382"/>
        <v>荷</v>
      </c>
      <c r="J53" s="7" t="str">
        <f t="shared" si="382"/>
        <v>華</v>
      </c>
      <c r="K53" s="7" t="str">
        <f t="shared" si="382"/>
        <v>菓</v>
      </c>
      <c r="L53" s="7" t="str">
        <f t="shared" si="382"/>
        <v>蝦</v>
      </c>
      <c r="M53" s="7" t="str">
        <f t="shared" si="382"/>
        <v>課</v>
      </c>
      <c r="N53" s="7" t="str">
        <f t="shared" si="382"/>
        <v>嘩</v>
      </c>
      <c r="O53" s="7" t="str">
        <f t="shared" si="382"/>
        <v>貨</v>
      </c>
      <c r="P53" s="7" t="str">
        <f t="shared" si="382"/>
        <v>迦</v>
      </c>
      <c r="Q53" s="7" t="str">
        <f t="shared" si="382"/>
        <v>過</v>
      </c>
      <c r="R53" s="7" t="str">
        <f t="shared" si="382"/>
        <v>霞</v>
      </c>
      <c r="S53" s="7" t="str">
        <f t="shared" si="382"/>
        <v>蚊</v>
      </c>
      <c r="T53" s="7" t="str">
        <f t="shared" si="382"/>
        <v>俄</v>
      </c>
      <c r="U53" s="7" t="str">
        <f t="shared" si="382"/>
        <v>峨</v>
      </c>
      <c r="V53" s="7" t="str">
        <f t="shared" si="382"/>
        <v>我</v>
      </c>
      <c r="W53" s="7" t="str">
        <f t="shared" si="382"/>
        <v>牙</v>
      </c>
      <c r="X53" s="7" t="str">
        <f t="shared" si="382"/>
        <v>画</v>
      </c>
      <c r="Y53" s="7" t="str">
        <f t="shared" si="382"/>
        <v>臥</v>
      </c>
      <c r="Z53" s="7" t="str">
        <f t="shared" si="382"/>
        <v>芽</v>
      </c>
      <c r="AA53" s="7" t="str">
        <f t="shared" si="382"/>
        <v>蛾</v>
      </c>
      <c r="AB53" s="7" t="str">
        <f t="shared" si="382"/>
        <v>賀</v>
      </c>
      <c r="AC53" s="7" t="str">
        <f t="shared" si="382"/>
        <v>雅</v>
      </c>
      <c r="AD53" s="7" t="str">
        <f t="shared" si="382"/>
        <v>餓</v>
      </c>
      <c r="AE53" s="7" t="str">
        <f t="shared" si="382"/>
        <v>駕</v>
      </c>
      <c r="AF53" s="7" t="str">
        <f t="shared" si="382"/>
        <v>介</v>
      </c>
      <c r="AG53" s="7" t="str">
        <f t="shared" si="382"/>
        <v>会</v>
      </c>
      <c r="AH53" s="7" t="str">
        <f t="shared" si="382"/>
        <v>解</v>
      </c>
      <c r="AI53" s="7" t="str">
        <f t="shared" si="382"/>
        <v>回</v>
      </c>
      <c r="AJ53" s="7" t="str">
        <f t="shared" si="382"/>
        <v>塊</v>
      </c>
      <c r="AK53" s="7" t="str">
        <f t="shared" si="382"/>
        <v>壊</v>
      </c>
      <c r="AL53" s="7" t="str">
        <f t="shared" si="382"/>
        <v>廻</v>
      </c>
      <c r="AM53" s="7" t="str">
        <f t="shared" si="382"/>
        <v>快</v>
      </c>
      <c r="AN53" s="7" t="str">
        <f t="shared" si="382"/>
        <v>怪</v>
      </c>
      <c r="AO53" s="7" t="str">
        <f t="shared" si="382"/>
        <v>悔</v>
      </c>
      <c r="AP53" s="7" t="str">
        <f t="shared" si="382"/>
        <v>恢</v>
      </c>
      <c r="AQ53" s="7" t="str">
        <f t="shared" si="382"/>
        <v>懐</v>
      </c>
      <c r="AR53" s="7" t="str">
        <f t="shared" si="382"/>
        <v>戒</v>
      </c>
      <c r="AS53" s="7" t="str">
        <f t="shared" si="382"/>
        <v>拐</v>
      </c>
      <c r="AT53" s="7" t="str">
        <f t="shared" si="382"/>
        <v>改</v>
      </c>
      <c r="AU53" s="7" t="str">
        <f>CHAR(13089+AU1-44)</f>
        <v>魁</v>
      </c>
      <c r="AV53" s="7" t="str">
        <f t="shared" ref="AV53:BN53" si="383">CHAR(13089+AV1-44)</f>
        <v>晦</v>
      </c>
      <c r="AW53" s="7" t="str">
        <f t="shared" si="383"/>
        <v>械</v>
      </c>
      <c r="AX53" s="7" t="str">
        <f t="shared" si="383"/>
        <v>海</v>
      </c>
      <c r="AY53" s="7" t="str">
        <f t="shared" si="383"/>
        <v>灰</v>
      </c>
      <c r="AZ53" s="7" t="str">
        <f t="shared" si="383"/>
        <v>界</v>
      </c>
      <c r="BA53" s="7" t="str">
        <f t="shared" si="383"/>
        <v>皆</v>
      </c>
      <c r="BB53" s="7" t="str">
        <f t="shared" si="383"/>
        <v>絵</v>
      </c>
      <c r="BC53" s="7" t="str">
        <f t="shared" si="383"/>
        <v>芥</v>
      </c>
      <c r="BD53" s="7" t="str">
        <f t="shared" si="383"/>
        <v>蟹</v>
      </c>
      <c r="BE53" s="7" t="str">
        <f t="shared" si="383"/>
        <v>開</v>
      </c>
      <c r="BF53" s="7" t="str">
        <f t="shared" si="383"/>
        <v>階</v>
      </c>
      <c r="BG53" s="7" t="str">
        <f t="shared" si="383"/>
        <v>貝</v>
      </c>
      <c r="BH53" s="7" t="str">
        <f t="shared" si="383"/>
        <v>凱</v>
      </c>
      <c r="BI53" s="7" t="str">
        <f t="shared" si="383"/>
        <v>劾</v>
      </c>
      <c r="BJ53" s="7" t="str">
        <f t="shared" si="383"/>
        <v>外</v>
      </c>
      <c r="BK53" s="7" t="str">
        <f t="shared" si="383"/>
        <v>咳</v>
      </c>
      <c r="BL53" s="7" t="str">
        <f t="shared" si="383"/>
        <v>害</v>
      </c>
      <c r="BM53" s="7" t="str">
        <f t="shared" si="383"/>
        <v>崖</v>
      </c>
      <c r="BN53" s="7" t="str">
        <f t="shared" si="383"/>
        <v>慨</v>
      </c>
      <c r="BP53" s="3" t="s">
        <v>267</v>
      </c>
      <c r="BQ53">
        <f>HEX2DEC(BP53)</f>
        <v>12883</v>
      </c>
      <c r="BR53" s="3">
        <v>3321</v>
      </c>
      <c r="BS53">
        <f>HEX2DEC(BR53)</f>
        <v>13089</v>
      </c>
    </row>
    <row r="54" spans="1:71" x14ac:dyDescent="0.55000000000000004">
      <c r="C54" s="11" t="str">
        <f>DEC2HEX(CODE(C53),4)</f>
        <v>3253</v>
      </c>
      <c r="D54" s="10" t="str">
        <f>DEC2HEX(CODE(D53),4)</f>
        <v>3254</v>
      </c>
      <c r="E54" s="10" t="str">
        <f t="shared" si="377"/>
        <v>3255</v>
      </c>
      <c r="F54" s="10" t="str">
        <f t="shared" si="377"/>
        <v>3256</v>
      </c>
      <c r="G54" s="10" t="str">
        <f t="shared" si="377"/>
        <v>3257</v>
      </c>
      <c r="H54" s="10" t="str">
        <f t="shared" si="377"/>
        <v>3258</v>
      </c>
      <c r="I54" s="10" t="str">
        <f t="shared" si="377"/>
        <v>3259</v>
      </c>
      <c r="J54" s="10" t="str">
        <f t="shared" si="377"/>
        <v>325A</v>
      </c>
      <c r="K54" s="10" t="str">
        <f t="shared" si="377"/>
        <v>325B</v>
      </c>
      <c r="L54" s="10" t="str">
        <f t="shared" si="377"/>
        <v>325C</v>
      </c>
      <c r="M54" s="10" t="str">
        <f t="shared" si="377"/>
        <v>325D</v>
      </c>
      <c r="N54" s="10" t="str">
        <f t="shared" si="377"/>
        <v>325E</v>
      </c>
      <c r="O54" s="10" t="str">
        <f t="shared" si="377"/>
        <v>325F</v>
      </c>
      <c r="P54" s="10" t="str">
        <f t="shared" si="377"/>
        <v>3260</v>
      </c>
      <c r="Q54" s="10" t="str">
        <f t="shared" si="377"/>
        <v>3261</v>
      </c>
      <c r="R54" s="10" t="str">
        <f t="shared" si="377"/>
        <v>3262</v>
      </c>
      <c r="S54" s="11" t="str">
        <f t="shared" si="377"/>
        <v>3263</v>
      </c>
      <c r="T54" s="10" t="str">
        <f t="shared" si="377"/>
        <v>3264</v>
      </c>
      <c r="U54" s="10" t="str">
        <f t="shared" si="377"/>
        <v>3265</v>
      </c>
      <c r="V54" s="10" t="str">
        <f t="shared" si="377"/>
        <v>3266</v>
      </c>
      <c r="W54" s="10" t="str">
        <f t="shared" si="377"/>
        <v>3267</v>
      </c>
      <c r="X54" s="10" t="str">
        <f t="shared" si="377"/>
        <v>3268</v>
      </c>
      <c r="Y54" s="10" t="str">
        <f t="shared" si="377"/>
        <v>3269</v>
      </c>
      <c r="Z54" s="10" t="str">
        <f t="shared" si="377"/>
        <v>326A</v>
      </c>
      <c r="AA54" s="10" t="str">
        <f t="shared" si="377"/>
        <v>326B</v>
      </c>
      <c r="AB54" s="10" t="str">
        <f t="shared" si="377"/>
        <v>326C</v>
      </c>
      <c r="AC54" s="10" t="str">
        <f t="shared" si="377"/>
        <v>326D</v>
      </c>
      <c r="AD54" s="10" t="str">
        <f t="shared" si="377"/>
        <v>326E</v>
      </c>
      <c r="AE54" s="10" t="str">
        <f t="shared" si="377"/>
        <v>326F</v>
      </c>
      <c r="AF54" s="10" t="str">
        <f t="shared" si="377"/>
        <v>3270</v>
      </c>
      <c r="AG54" s="10" t="str">
        <f t="shared" si="377"/>
        <v>3271</v>
      </c>
      <c r="AH54" s="10" t="str">
        <f t="shared" si="377"/>
        <v>3272</v>
      </c>
      <c r="AI54" s="11" t="str">
        <f>DEC2HEX(CODE(AI53),4)</f>
        <v>3273</v>
      </c>
      <c r="AJ54" s="10" t="str">
        <f>DEC2HEX(CODE(AJ53),4)</f>
        <v>3274</v>
      </c>
      <c r="AK54" s="10" t="str">
        <f t="shared" si="378"/>
        <v>3275</v>
      </c>
      <c r="AL54" s="10" t="str">
        <f t="shared" si="378"/>
        <v>3276</v>
      </c>
      <c r="AM54" s="10" t="str">
        <f t="shared" si="378"/>
        <v>3277</v>
      </c>
      <c r="AN54" s="10" t="str">
        <f t="shared" si="378"/>
        <v>3278</v>
      </c>
      <c r="AO54" s="10" t="str">
        <f t="shared" si="378"/>
        <v>3279</v>
      </c>
      <c r="AP54" s="10" t="str">
        <f t="shared" si="378"/>
        <v>327A</v>
      </c>
      <c r="AQ54" s="10" t="str">
        <f t="shared" si="378"/>
        <v>327B</v>
      </c>
      <c r="AR54" s="10" t="str">
        <f t="shared" si="378"/>
        <v>327C</v>
      </c>
      <c r="AS54" s="10" t="str">
        <f t="shared" si="378"/>
        <v>327D</v>
      </c>
      <c r="AT54" s="10" t="str">
        <f t="shared" si="378"/>
        <v>327E</v>
      </c>
      <c r="AU54" s="10" t="str">
        <f t="shared" si="378"/>
        <v>3321</v>
      </c>
      <c r="AV54" s="10" t="str">
        <f t="shared" si="378"/>
        <v>3322</v>
      </c>
      <c r="AW54" s="10" t="str">
        <f t="shared" si="378"/>
        <v>3323</v>
      </c>
      <c r="AX54" s="10" t="str">
        <f t="shared" si="378"/>
        <v>3324</v>
      </c>
      <c r="AY54" s="11" t="str">
        <f t="shared" si="378"/>
        <v>3325</v>
      </c>
      <c r="AZ54" s="10" t="str">
        <f t="shared" si="378"/>
        <v>3326</v>
      </c>
      <c r="BA54" s="10" t="str">
        <f t="shared" si="378"/>
        <v>3327</v>
      </c>
      <c r="BB54" s="10" t="str">
        <f t="shared" si="378"/>
        <v>3328</v>
      </c>
      <c r="BC54" s="10" t="str">
        <f t="shared" si="378"/>
        <v>3329</v>
      </c>
      <c r="BD54" s="10" t="str">
        <f t="shared" si="378"/>
        <v>332A</v>
      </c>
      <c r="BE54" s="10" t="str">
        <f t="shared" si="378"/>
        <v>332B</v>
      </c>
      <c r="BF54" s="10" t="str">
        <f t="shared" si="378"/>
        <v>332C</v>
      </c>
      <c r="BG54" s="10" t="str">
        <f t="shared" si="378"/>
        <v>332D</v>
      </c>
      <c r="BH54" s="10" t="str">
        <f t="shared" si="378"/>
        <v>332E</v>
      </c>
      <c r="BI54" s="10" t="str">
        <f t="shared" si="378"/>
        <v>332F</v>
      </c>
      <c r="BJ54" s="10" t="str">
        <f t="shared" si="378"/>
        <v>3330</v>
      </c>
      <c r="BK54" s="10" t="str">
        <f t="shared" si="378"/>
        <v>3331</v>
      </c>
      <c r="BL54" s="10" t="str">
        <f t="shared" si="378"/>
        <v>3332</v>
      </c>
      <c r="BM54" s="10" t="str">
        <f t="shared" si="378"/>
        <v>3333</v>
      </c>
      <c r="BN54" s="10" t="str">
        <f t="shared" si="378"/>
        <v>3334</v>
      </c>
      <c r="BQ54" t="s">
        <v>21</v>
      </c>
      <c r="BS54">
        <f t="shared" ref="BS54:BS117" si="384">HEX2DEC(BR54)</f>
        <v>0</v>
      </c>
    </row>
    <row r="55" spans="1:71" ht="26.5" x14ac:dyDescent="0.55000000000000004">
      <c r="A55">
        <f>A53+64*32</f>
        <v>53248</v>
      </c>
      <c r="B55" s="2" t="str">
        <f>DEC2HEX(A55,5)</f>
        <v>0D000</v>
      </c>
      <c r="C55" s="7" t="str">
        <f>CHAR(13109+C$1)</f>
        <v>概</v>
      </c>
      <c r="D55" s="7" t="str">
        <f t="shared" ref="D55:BN55" si="385">CHAR(13109+D1)</f>
        <v>涯</v>
      </c>
      <c r="E55" s="7" t="str">
        <f t="shared" si="385"/>
        <v>碍</v>
      </c>
      <c r="F55" s="7" t="str">
        <f t="shared" si="385"/>
        <v>蓋</v>
      </c>
      <c r="G55" s="7" t="str">
        <f t="shared" si="385"/>
        <v>街</v>
      </c>
      <c r="H55" s="7" t="str">
        <f t="shared" si="385"/>
        <v>該</v>
      </c>
      <c r="I55" s="7" t="str">
        <f t="shared" si="385"/>
        <v>鎧</v>
      </c>
      <c r="J55" s="7" t="str">
        <f t="shared" si="385"/>
        <v>骸</v>
      </c>
      <c r="K55" s="7" t="str">
        <f t="shared" si="385"/>
        <v>浬</v>
      </c>
      <c r="L55" s="7" t="str">
        <f t="shared" si="385"/>
        <v>馨</v>
      </c>
      <c r="M55" s="7" t="str">
        <f t="shared" si="385"/>
        <v>蛙</v>
      </c>
      <c r="N55" s="7" t="str">
        <f t="shared" si="385"/>
        <v>垣</v>
      </c>
      <c r="O55" s="7" t="str">
        <f t="shared" si="385"/>
        <v>柿</v>
      </c>
      <c r="P55" s="7" t="str">
        <f t="shared" si="385"/>
        <v>蛎</v>
      </c>
      <c r="Q55" s="7" t="str">
        <f t="shared" si="385"/>
        <v>鈎</v>
      </c>
      <c r="R55" s="7" t="str">
        <f t="shared" si="385"/>
        <v>劃</v>
      </c>
      <c r="S55" s="7" t="str">
        <f t="shared" si="385"/>
        <v>嚇</v>
      </c>
      <c r="T55" s="7" t="str">
        <f t="shared" si="385"/>
        <v>各</v>
      </c>
      <c r="U55" s="7" t="str">
        <f t="shared" si="385"/>
        <v>廓</v>
      </c>
      <c r="V55" s="7" t="str">
        <f t="shared" si="385"/>
        <v>拡</v>
      </c>
      <c r="W55" s="7" t="str">
        <f t="shared" si="385"/>
        <v>撹</v>
      </c>
      <c r="X55" s="7" t="str">
        <f t="shared" si="385"/>
        <v>格</v>
      </c>
      <c r="Y55" s="7" t="str">
        <f t="shared" si="385"/>
        <v>核</v>
      </c>
      <c r="Z55" s="7" t="str">
        <f t="shared" si="385"/>
        <v>殻</v>
      </c>
      <c r="AA55" s="7" t="str">
        <f t="shared" si="385"/>
        <v>獲</v>
      </c>
      <c r="AB55" s="7" t="str">
        <f t="shared" si="385"/>
        <v>確</v>
      </c>
      <c r="AC55" s="7" t="str">
        <f t="shared" si="385"/>
        <v>穫</v>
      </c>
      <c r="AD55" s="7" t="str">
        <f t="shared" si="385"/>
        <v>覚</v>
      </c>
      <c r="AE55" s="7" t="str">
        <f t="shared" si="385"/>
        <v>角</v>
      </c>
      <c r="AF55" s="7" t="str">
        <f t="shared" si="385"/>
        <v>赫</v>
      </c>
      <c r="AG55" s="7" t="str">
        <f t="shared" si="385"/>
        <v>較</v>
      </c>
      <c r="AH55" s="7" t="str">
        <f t="shared" si="385"/>
        <v>郭</v>
      </c>
      <c r="AI55" s="7" t="str">
        <f t="shared" si="385"/>
        <v>閣</v>
      </c>
      <c r="AJ55" s="7" t="str">
        <f t="shared" si="385"/>
        <v>隔</v>
      </c>
      <c r="AK55" s="7" t="str">
        <f t="shared" si="385"/>
        <v>革</v>
      </c>
      <c r="AL55" s="7" t="str">
        <f t="shared" si="385"/>
        <v>学</v>
      </c>
      <c r="AM55" s="7" t="str">
        <f t="shared" si="385"/>
        <v>岳</v>
      </c>
      <c r="AN55" s="7" t="str">
        <f t="shared" si="385"/>
        <v>楽</v>
      </c>
      <c r="AO55" s="7" t="str">
        <f t="shared" si="385"/>
        <v>額</v>
      </c>
      <c r="AP55" s="7" t="str">
        <f t="shared" si="385"/>
        <v>顎</v>
      </c>
      <c r="AQ55" s="7" t="str">
        <f t="shared" si="385"/>
        <v>掛</v>
      </c>
      <c r="AR55" s="7" t="str">
        <f t="shared" si="385"/>
        <v>笠</v>
      </c>
      <c r="AS55" s="7" t="str">
        <f t="shared" si="385"/>
        <v>樫</v>
      </c>
      <c r="AT55" s="7" t="str">
        <f t="shared" si="385"/>
        <v>橿</v>
      </c>
      <c r="AU55" s="7" t="str">
        <f t="shared" si="385"/>
        <v>梶</v>
      </c>
      <c r="AV55" s="7" t="str">
        <f t="shared" si="385"/>
        <v>鰍</v>
      </c>
      <c r="AW55" s="7" t="str">
        <f t="shared" si="385"/>
        <v>潟</v>
      </c>
      <c r="AX55" s="7" t="str">
        <f t="shared" si="385"/>
        <v>割</v>
      </c>
      <c r="AY55" s="7" t="str">
        <f t="shared" si="385"/>
        <v>喝</v>
      </c>
      <c r="AZ55" s="7" t="str">
        <f t="shared" si="385"/>
        <v>恰</v>
      </c>
      <c r="BA55" s="7" t="str">
        <f t="shared" si="385"/>
        <v>括</v>
      </c>
      <c r="BB55" s="7" t="str">
        <f t="shared" si="385"/>
        <v>活</v>
      </c>
      <c r="BC55" s="7" t="str">
        <f t="shared" si="385"/>
        <v>渇</v>
      </c>
      <c r="BD55" s="7" t="str">
        <f t="shared" si="385"/>
        <v>滑</v>
      </c>
      <c r="BE55" s="7" t="str">
        <f t="shared" si="385"/>
        <v>葛</v>
      </c>
      <c r="BF55" s="7" t="str">
        <f t="shared" si="385"/>
        <v>褐</v>
      </c>
      <c r="BG55" s="7" t="str">
        <f t="shared" si="385"/>
        <v>轄</v>
      </c>
      <c r="BH55" s="7" t="str">
        <f t="shared" si="385"/>
        <v>且</v>
      </c>
      <c r="BI55" s="7" t="str">
        <f t="shared" si="385"/>
        <v>鰹</v>
      </c>
      <c r="BJ55" s="7" t="str">
        <f t="shared" si="385"/>
        <v>叶</v>
      </c>
      <c r="BK55" s="7" t="str">
        <f t="shared" si="385"/>
        <v>椛</v>
      </c>
      <c r="BL55" s="7" t="str">
        <f t="shared" si="385"/>
        <v>樺</v>
      </c>
      <c r="BM55" s="7" t="str">
        <f t="shared" si="385"/>
        <v>鞄</v>
      </c>
      <c r="BN55" s="7" t="str">
        <f t="shared" si="385"/>
        <v>株</v>
      </c>
      <c r="BP55" s="3" t="s">
        <v>268</v>
      </c>
      <c r="BQ55">
        <f>HEX2DEC(BP55)</f>
        <v>13109</v>
      </c>
      <c r="BS55">
        <f t="shared" si="384"/>
        <v>0</v>
      </c>
    </row>
    <row r="56" spans="1:71" x14ac:dyDescent="0.55000000000000004">
      <c r="C56" s="11" t="str">
        <f>DEC2HEX(CODE(C55),4)</f>
        <v>3335</v>
      </c>
      <c r="D56" s="10" t="str">
        <f>DEC2HEX(CODE(D55),4)</f>
        <v>3336</v>
      </c>
      <c r="E56" s="10" t="str">
        <f t="shared" si="377"/>
        <v>3337</v>
      </c>
      <c r="F56" s="10" t="str">
        <f t="shared" si="377"/>
        <v>3338</v>
      </c>
      <c r="G56" s="10" t="str">
        <f t="shared" si="377"/>
        <v>3339</v>
      </c>
      <c r="H56" s="10" t="str">
        <f t="shared" si="377"/>
        <v>333A</v>
      </c>
      <c r="I56" s="10" t="str">
        <f t="shared" si="377"/>
        <v>333B</v>
      </c>
      <c r="J56" s="10" t="str">
        <f t="shared" si="377"/>
        <v>333C</v>
      </c>
      <c r="K56" s="10" t="str">
        <f t="shared" si="377"/>
        <v>333D</v>
      </c>
      <c r="L56" s="10" t="str">
        <f t="shared" si="377"/>
        <v>333E</v>
      </c>
      <c r="M56" s="10" t="str">
        <f t="shared" si="377"/>
        <v>333F</v>
      </c>
      <c r="N56" s="10" t="str">
        <f t="shared" si="377"/>
        <v>3340</v>
      </c>
      <c r="O56" s="10" t="str">
        <f t="shared" si="377"/>
        <v>3341</v>
      </c>
      <c r="P56" s="10" t="str">
        <f t="shared" si="377"/>
        <v>3342</v>
      </c>
      <c r="Q56" s="10" t="str">
        <f t="shared" si="377"/>
        <v>3343</v>
      </c>
      <c r="R56" s="10" t="str">
        <f t="shared" si="377"/>
        <v>3344</v>
      </c>
      <c r="S56" s="11" t="str">
        <f t="shared" si="377"/>
        <v>3345</v>
      </c>
      <c r="T56" s="10" t="str">
        <f t="shared" si="377"/>
        <v>3346</v>
      </c>
      <c r="U56" s="10" t="str">
        <f t="shared" si="377"/>
        <v>3347</v>
      </c>
      <c r="V56" s="10" t="str">
        <f t="shared" si="377"/>
        <v>3348</v>
      </c>
      <c r="W56" s="10" t="str">
        <f t="shared" si="377"/>
        <v>3349</v>
      </c>
      <c r="X56" s="10" t="str">
        <f t="shared" si="377"/>
        <v>334A</v>
      </c>
      <c r="Y56" s="10" t="str">
        <f t="shared" si="377"/>
        <v>334B</v>
      </c>
      <c r="Z56" s="10" t="str">
        <f t="shared" si="377"/>
        <v>334C</v>
      </c>
      <c r="AA56" s="10" t="str">
        <f t="shared" si="377"/>
        <v>334D</v>
      </c>
      <c r="AB56" s="10" t="str">
        <f t="shared" si="377"/>
        <v>334E</v>
      </c>
      <c r="AC56" s="10" t="str">
        <f t="shared" si="377"/>
        <v>334F</v>
      </c>
      <c r="AD56" s="10" t="str">
        <f t="shared" si="377"/>
        <v>3350</v>
      </c>
      <c r="AE56" s="10" t="str">
        <f t="shared" si="377"/>
        <v>3351</v>
      </c>
      <c r="AF56" s="10" t="str">
        <f t="shared" si="377"/>
        <v>3352</v>
      </c>
      <c r="AG56" s="10" t="str">
        <f t="shared" si="377"/>
        <v>3353</v>
      </c>
      <c r="AH56" s="10" t="str">
        <f t="shared" si="377"/>
        <v>3354</v>
      </c>
      <c r="AI56" s="11" t="str">
        <f>DEC2HEX(CODE(AI55),4)</f>
        <v>3355</v>
      </c>
      <c r="AJ56" s="10" t="str">
        <f>DEC2HEX(CODE(AJ55),4)</f>
        <v>3356</v>
      </c>
      <c r="AK56" s="10" t="str">
        <f t="shared" si="378"/>
        <v>3357</v>
      </c>
      <c r="AL56" s="10" t="str">
        <f t="shared" si="378"/>
        <v>3358</v>
      </c>
      <c r="AM56" s="10" t="str">
        <f t="shared" si="378"/>
        <v>3359</v>
      </c>
      <c r="AN56" s="10" t="str">
        <f t="shared" si="378"/>
        <v>335A</v>
      </c>
      <c r="AO56" s="10" t="str">
        <f t="shared" si="378"/>
        <v>335B</v>
      </c>
      <c r="AP56" s="10" t="str">
        <f t="shared" si="378"/>
        <v>335C</v>
      </c>
      <c r="AQ56" s="10" t="str">
        <f t="shared" si="378"/>
        <v>335D</v>
      </c>
      <c r="AR56" s="10" t="str">
        <f t="shared" si="378"/>
        <v>335E</v>
      </c>
      <c r="AS56" s="10" t="str">
        <f t="shared" si="378"/>
        <v>335F</v>
      </c>
      <c r="AT56" s="10" t="str">
        <f t="shared" si="378"/>
        <v>3360</v>
      </c>
      <c r="AU56" s="10" t="str">
        <f t="shared" si="378"/>
        <v>3361</v>
      </c>
      <c r="AV56" s="10" t="str">
        <f t="shared" si="378"/>
        <v>3362</v>
      </c>
      <c r="AW56" s="10" t="str">
        <f t="shared" si="378"/>
        <v>3363</v>
      </c>
      <c r="AX56" s="10" t="str">
        <f t="shared" si="378"/>
        <v>3364</v>
      </c>
      <c r="AY56" s="11" t="str">
        <f t="shared" si="378"/>
        <v>3365</v>
      </c>
      <c r="AZ56" s="10" t="str">
        <f t="shared" si="378"/>
        <v>3366</v>
      </c>
      <c r="BA56" s="10" t="str">
        <f t="shared" si="378"/>
        <v>3367</v>
      </c>
      <c r="BB56" s="10" t="str">
        <f t="shared" si="378"/>
        <v>3368</v>
      </c>
      <c r="BC56" s="10" t="str">
        <f t="shared" si="378"/>
        <v>3369</v>
      </c>
      <c r="BD56" s="10" t="str">
        <f t="shared" si="378"/>
        <v>336A</v>
      </c>
      <c r="BE56" s="10" t="str">
        <f t="shared" si="378"/>
        <v>336B</v>
      </c>
      <c r="BF56" s="10" t="str">
        <f t="shared" si="378"/>
        <v>336C</v>
      </c>
      <c r="BG56" s="10" t="str">
        <f t="shared" si="378"/>
        <v>336D</v>
      </c>
      <c r="BH56" s="10" t="str">
        <f t="shared" si="378"/>
        <v>336E</v>
      </c>
      <c r="BI56" s="10" t="str">
        <f t="shared" si="378"/>
        <v>336F</v>
      </c>
      <c r="BJ56" s="10" t="str">
        <f t="shared" si="378"/>
        <v>3370</v>
      </c>
      <c r="BK56" s="10" t="str">
        <f t="shared" si="378"/>
        <v>3371</v>
      </c>
      <c r="BL56" s="10" t="str">
        <f t="shared" si="378"/>
        <v>3372</v>
      </c>
      <c r="BM56" s="10" t="str">
        <f t="shared" si="378"/>
        <v>3373</v>
      </c>
      <c r="BN56" s="10" t="str">
        <f t="shared" si="378"/>
        <v>3374</v>
      </c>
      <c r="BQ56">
        <f t="shared" ref="BQ56:BQ119" si="386">HEX2DEC(BP56)</f>
        <v>0</v>
      </c>
      <c r="BS56">
        <f t="shared" si="384"/>
        <v>0</v>
      </c>
    </row>
    <row r="57" spans="1:71" ht="26.5" x14ac:dyDescent="0.55000000000000004">
      <c r="A57">
        <f>A55+64*32</f>
        <v>55296</v>
      </c>
      <c r="B57" s="2" t="str">
        <f>DEC2HEX(A57,5)</f>
        <v>0D800</v>
      </c>
      <c r="C57" s="7" t="str">
        <f>CHAR(13173+C$1)</f>
        <v>兜</v>
      </c>
      <c r="D57" s="7" t="str">
        <f t="shared" ref="D57:L57" si="387">CHAR(13173+D$1)</f>
        <v>竃</v>
      </c>
      <c r="E57" s="7" t="str">
        <f t="shared" si="387"/>
        <v>蒲</v>
      </c>
      <c r="F57" s="7" t="str">
        <f t="shared" si="387"/>
        <v>釜</v>
      </c>
      <c r="G57" s="7" t="str">
        <f t="shared" si="387"/>
        <v>鎌</v>
      </c>
      <c r="H57" s="7" t="str">
        <f t="shared" si="387"/>
        <v>噛</v>
      </c>
      <c r="I57" s="7" t="str">
        <f t="shared" si="387"/>
        <v>鴨</v>
      </c>
      <c r="J57" s="7" t="str">
        <f t="shared" si="387"/>
        <v>栢</v>
      </c>
      <c r="K57" s="7" t="str">
        <f t="shared" si="387"/>
        <v>茅</v>
      </c>
      <c r="L57" s="7" t="str">
        <f t="shared" si="387"/>
        <v>萱</v>
      </c>
      <c r="M57" s="7" t="str">
        <f>CHAR(13345+M$1-10)</f>
        <v>粥</v>
      </c>
      <c r="N57" s="7" t="str">
        <f t="shared" ref="N57:BN57" si="388">CHAR(13345+N$1-10)</f>
        <v>刈</v>
      </c>
      <c r="O57" s="7" t="str">
        <f t="shared" si="388"/>
        <v>苅</v>
      </c>
      <c r="P57" s="7" t="str">
        <f t="shared" si="388"/>
        <v>瓦</v>
      </c>
      <c r="Q57" s="7" t="str">
        <f t="shared" si="388"/>
        <v>乾</v>
      </c>
      <c r="R57" s="7" t="str">
        <f t="shared" si="388"/>
        <v>侃</v>
      </c>
      <c r="S57" s="7" t="str">
        <f t="shared" si="388"/>
        <v>冠</v>
      </c>
      <c r="T57" s="7" t="str">
        <f t="shared" si="388"/>
        <v>寒</v>
      </c>
      <c r="U57" s="7" t="str">
        <f t="shared" si="388"/>
        <v>刊</v>
      </c>
      <c r="V57" s="7" t="str">
        <f t="shared" si="388"/>
        <v>勘</v>
      </c>
      <c r="W57" s="7" t="str">
        <f t="shared" si="388"/>
        <v>勧</v>
      </c>
      <c r="X57" s="7" t="str">
        <f t="shared" si="388"/>
        <v>巻</v>
      </c>
      <c r="Y57" s="7" t="str">
        <f t="shared" si="388"/>
        <v>喚</v>
      </c>
      <c r="Z57" s="7" t="str">
        <f t="shared" si="388"/>
        <v>堪</v>
      </c>
      <c r="AA57" s="7" t="str">
        <f t="shared" si="388"/>
        <v>姦</v>
      </c>
      <c r="AB57" s="7" t="str">
        <f t="shared" si="388"/>
        <v>完</v>
      </c>
      <c r="AC57" s="7" t="str">
        <f t="shared" si="388"/>
        <v>官</v>
      </c>
      <c r="AD57" s="7" t="str">
        <f t="shared" si="388"/>
        <v>寛</v>
      </c>
      <c r="AE57" s="7" t="str">
        <f t="shared" si="388"/>
        <v>干</v>
      </c>
      <c r="AF57" s="7" t="str">
        <f t="shared" si="388"/>
        <v>幹</v>
      </c>
      <c r="AG57" s="7" t="str">
        <f t="shared" si="388"/>
        <v>患</v>
      </c>
      <c r="AH57" s="7" t="str">
        <f t="shared" si="388"/>
        <v>感</v>
      </c>
      <c r="AI57" s="7" t="str">
        <f t="shared" si="388"/>
        <v>慣</v>
      </c>
      <c r="AJ57" s="7" t="str">
        <f t="shared" si="388"/>
        <v>憾</v>
      </c>
      <c r="AK57" s="7" t="str">
        <f t="shared" si="388"/>
        <v>換</v>
      </c>
      <c r="AL57" s="7" t="str">
        <f t="shared" si="388"/>
        <v>敢</v>
      </c>
      <c r="AM57" s="7" t="str">
        <f t="shared" si="388"/>
        <v>柑</v>
      </c>
      <c r="AN57" s="7" t="str">
        <f t="shared" si="388"/>
        <v>桓</v>
      </c>
      <c r="AO57" s="7" t="str">
        <f t="shared" si="388"/>
        <v>棺</v>
      </c>
      <c r="AP57" s="7" t="str">
        <f t="shared" si="388"/>
        <v>款</v>
      </c>
      <c r="AQ57" s="7" t="str">
        <f t="shared" si="388"/>
        <v>歓</v>
      </c>
      <c r="AR57" s="7" t="str">
        <f t="shared" si="388"/>
        <v>汗</v>
      </c>
      <c r="AS57" s="7" t="str">
        <f t="shared" si="388"/>
        <v>漢</v>
      </c>
      <c r="AT57" s="7" t="str">
        <f t="shared" si="388"/>
        <v>澗</v>
      </c>
      <c r="AU57" s="7" t="str">
        <f t="shared" si="388"/>
        <v>潅</v>
      </c>
      <c r="AV57" s="7" t="str">
        <f t="shared" si="388"/>
        <v>環</v>
      </c>
      <c r="AW57" s="7" t="str">
        <f t="shared" si="388"/>
        <v>甘</v>
      </c>
      <c r="AX57" s="7" t="str">
        <f t="shared" si="388"/>
        <v>監</v>
      </c>
      <c r="AY57" s="7" t="str">
        <f t="shared" si="388"/>
        <v>看</v>
      </c>
      <c r="AZ57" s="7" t="str">
        <f t="shared" si="388"/>
        <v>竿</v>
      </c>
      <c r="BA57" s="7" t="str">
        <f t="shared" si="388"/>
        <v>管</v>
      </c>
      <c r="BB57" s="7" t="str">
        <f t="shared" si="388"/>
        <v>簡</v>
      </c>
      <c r="BC57" s="7" t="str">
        <f t="shared" si="388"/>
        <v>緩</v>
      </c>
      <c r="BD57" s="7" t="str">
        <f t="shared" si="388"/>
        <v>缶</v>
      </c>
      <c r="BE57" s="7" t="str">
        <f t="shared" si="388"/>
        <v>翰</v>
      </c>
      <c r="BF57" s="7" t="str">
        <f t="shared" si="388"/>
        <v>肝</v>
      </c>
      <c r="BG57" s="7" t="str">
        <f t="shared" si="388"/>
        <v>艦</v>
      </c>
      <c r="BH57" s="7" t="str">
        <f t="shared" si="388"/>
        <v>莞</v>
      </c>
      <c r="BI57" s="7" t="str">
        <f t="shared" si="388"/>
        <v>観</v>
      </c>
      <c r="BJ57" s="7" t="str">
        <f t="shared" si="388"/>
        <v>諌</v>
      </c>
      <c r="BK57" s="7" t="str">
        <f t="shared" si="388"/>
        <v>貫</v>
      </c>
      <c r="BL57" s="7" t="str">
        <f t="shared" si="388"/>
        <v>還</v>
      </c>
      <c r="BM57" s="7" t="str">
        <f t="shared" si="388"/>
        <v>鑑</v>
      </c>
      <c r="BN57" s="7" t="str">
        <f t="shared" si="388"/>
        <v>間</v>
      </c>
      <c r="BP57" s="3" t="s">
        <v>278</v>
      </c>
      <c r="BQ57">
        <f t="shared" si="386"/>
        <v>13173</v>
      </c>
      <c r="BR57" s="3" t="s">
        <v>279</v>
      </c>
      <c r="BS57">
        <f t="shared" si="384"/>
        <v>13345</v>
      </c>
    </row>
    <row r="58" spans="1:71" x14ac:dyDescent="0.55000000000000004">
      <c r="C58" s="11" t="str">
        <f>DEC2HEX(CODE(C57),4)</f>
        <v>3375</v>
      </c>
      <c r="D58" s="10" t="str">
        <f>DEC2HEX(CODE(D57),4)</f>
        <v>3376</v>
      </c>
      <c r="E58" s="10" t="str">
        <f t="shared" si="377"/>
        <v>3377</v>
      </c>
      <c r="F58" s="10" t="str">
        <f t="shared" si="377"/>
        <v>3378</v>
      </c>
      <c r="G58" s="10" t="str">
        <f t="shared" si="377"/>
        <v>3379</v>
      </c>
      <c r="H58" s="10" t="str">
        <f t="shared" si="377"/>
        <v>337A</v>
      </c>
      <c r="I58" s="10" t="str">
        <f t="shared" si="377"/>
        <v>337B</v>
      </c>
      <c r="J58" s="10" t="str">
        <f t="shared" si="377"/>
        <v>337C</v>
      </c>
      <c r="K58" s="10" t="str">
        <f t="shared" si="377"/>
        <v>337D</v>
      </c>
      <c r="L58" s="10" t="str">
        <f t="shared" si="377"/>
        <v>337E</v>
      </c>
      <c r="M58" s="10" t="str">
        <f t="shared" si="377"/>
        <v>3421</v>
      </c>
      <c r="N58" s="10" t="str">
        <f t="shared" si="377"/>
        <v>3422</v>
      </c>
      <c r="O58" s="10" t="str">
        <f t="shared" si="377"/>
        <v>3423</v>
      </c>
      <c r="P58" s="10" t="str">
        <f t="shared" si="377"/>
        <v>3424</v>
      </c>
      <c r="Q58" s="10" t="str">
        <f t="shared" si="377"/>
        <v>3425</v>
      </c>
      <c r="R58" s="10" t="str">
        <f t="shared" si="377"/>
        <v>3426</v>
      </c>
      <c r="S58" s="11" t="str">
        <f t="shared" si="377"/>
        <v>3427</v>
      </c>
      <c r="T58" s="10" t="str">
        <f t="shared" si="377"/>
        <v>3428</v>
      </c>
      <c r="U58" s="10" t="str">
        <f t="shared" si="377"/>
        <v>3429</v>
      </c>
      <c r="V58" s="10" t="str">
        <f t="shared" si="377"/>
        <v>342A</v>
      </c>
      <c r="W58" s="10" t="str">
        <f t="shared" si="377"/>
        <v>342B</v>
      </c>
      <c r="X58" s="10" t="str">
        <f t="shared" si="377"/>
        <v>342C</v>
      </c>
      <c r="Y58" s="10" t="str">
        <f t="shared" si="377"/>
        <v>342D</v>
      </c>
      <c r="Z58" s="10" t="str">
        <f t="shared" si="377"/>
        <v>342E</v>
      </c>
      <c r="AA58" s="10" t="str">
        <f t="shared" si="377"/>
        <v>342F</v>
      </c>
      <c r="AB58" s="10" t="str">
        <f t="shared" si="377"/>
        <v>3430</v>
      </c>
      <c r="AC58" s="10" t="str">
        <f t="shared" si="377"/>
        <v>3431</v>
      </c>
      <c r="AD58" s="10" t="str">
        <f t="shared" si="377"/>
        <v>3432</v>
      </c>
      <c r="AE58" s="10" t="str">
        <f t="shared" si="377"/>
        <v>3433</v>
      </c>
      <c r="AF58" s="10" t="str">
        <f t="shared" si="377"/>
        <v>3434</v>
      </c>
      <c r="AG58" s="10" t="str">
        <f t="shared" si="377"/>
        <v>3435</v>
      </c>
      <c r="AH58" s="10" t="str">
        <f t="shared" si="377"/>
        <v>3436</v>
      </c>
      <c r="AI58" s="11" t="str">
        <f>DEC2HEX(CODE(AI57),4)</f>
        <v>3437</v>
      </c>
      <c r="AJ58" s="10" t="str">
        <f>DEC2HEX(CODE(AJ57),4)</f>
        <v>3438</v>
      </c>
      <c r="AK58" s="10" t="str">
        <f t="shared" si="378"/>
        <v>3439</v>
      </c>
      <c r="AL58" s="10" t="str">
        <f t="shared" si="378"/>
        <v>343A</v>
      </c>
      <c r="AM58" s="10" t="str">
        <f t="shared" si="378"/>
        <v>343B</v>
      </c>
      <c r="AN58" s="10" t="str">
        <f t="shared" si="378"/>
        <v>343C</v>
      </c>
      <c r="AO58" s="10" t="str">
        <f t="shared" si="378"/>
        <v>343D</v>
      </c>
      <c r="AP58" s="10" t="str">
        <f t="shared" si="378"/>
        <v>343E</v>
      </c>
      <c r="AQ58" s="10" t="str">
        <f t="shared" si="378"/>
        <v>343F</v>
      </c>
      <c r="AR58" s="10" t="str">
        <f t="shared" si="378"/>
        <v>3440</v>
      </c>
      <c r="AS58" s="10" t="str">
        <f t="shared" si="378"/>
        <v>3441</v>
      </c>
      <c r="AT58" s="10" t="str">
        <f t="shared" si="378"/>
        <v>3442</v>
      </c>
      <c r="AU58" s="10" t="str">
        <f t="shared" si="378"/>
        <v>3443</v>
      </c>
      <c r="AV58" s="10" t="str">
        <f t="shared" si="378"/>
        <v>3444</v>
      </c>
      <c r="AW58" s="10" t="str">
        <f t="shared" si="378"/>
        <v>3445</v>
      </c>
      <c r="AX58" s="10" t="str">
        <f t="shared" si="378"/>
        <v>3446</v>
      </c>
      <c r="AY58" s="11" t="str">
        <f t="shared" si="378"/>
        <v>3447</v>
      </c>
      <c r="AZ58" s="10" t="str">
        <f t="shared" si="378"/>
        <v>3448</v>
      </c>
      <c r="BA58" s="10" t="str">
        <f t="shared" si="378"/>
        <v>3449</v>
      </c>
      <c r="BB58" s="10" t="str">
        <f t="shared" si="378"/>
        <v>344A</v>
      </c>
      <c r="BC58" s="10" t="str">
        <f t="shared" si="378"/>
        <v>344B</v>
      </c>
      <c r="BD58" s="10" t="str">
        <f t="shared" si="378"/>
        <v>344C</v>
      </c>
      <c r="BE58" s="10" t="str">
        <f t="shared" si="378"/>
        <v>344D</v>
      </c>
      <c r="BF58" s="10" t="str">
        <f t="shared" si="378"/>
        <v>344E</v>
      </c>
      <c r="BG58" s="10" t="str">
        <f t="shared" si="378"/>
        <v>344F</v>
      </c>
      <c r="BH58" s="10" t="str">
        <f t="shared" si="378"/>
        <v>3450</v>
      </c>
      <c r="BI58" s="10" t="str">
        <f t="shared" si="378"/>
        <v>3451</v>
      </c>
      <c r="BJ58" s="10" t="str">
        <f t="shared" si="378"/>
        <v>3452</v>
      </c>
      <c r="BK58" s="10" t="str">
        <f t="shared" si="378"/>
        <v>3453</v>
      </c>
      <c r="BL58" s="10" t="str">
        <f t="shared" si="378"/>
        <v>3454</v>
      </c>
      <c r="BM58" s="10" t="str">
        <f t="shared" si="378"/>
        <v>3455</v>
      </c>
      <c r="BN58" s="10" t="str">
        <f t="shared" si="378"/>
        <v>3456</v>
      </c>
      <c r="BQ58">
        <f t="shared" si="386"/>
        <v>0</v>
      </c>
      <c r="BS58">
        <f t="shared" si="384"/>
        <v>0</v>
      </c>
    </row>
    <row r="59" spans="1:71" ht="26.5" x14ac:dyDescent="0.55000000000000004">
      <c r="A59">
        <f>A57+64*32</f>
        <v>57344</v>
      </c>
      <c r="B59" s="2" t="str">
        <f>DEC2HEX(A59,5)</f>
        <v>0E000</v>
      </c>
      <c r="C59" s="7" t="str">
        <f>CHAR(13399+C$1)</f>
        <v>閑</v>
      </c>
      <c r="D59" s="7" t="str">
        <f t="shared" ref="D59:AP59" si="389">CHAR(13399+D$1)</f>
        <v>関</v>
      </c>
      <c r="E59" s="7" t="str">
        <f t="shared" si="389"/>
        <v>陥</v>
      </c>
      <c r="F59" s="7" t="str">
        <f t="shared" si="389"/>
        <v>韓</v>
      </c>
      <c r="G59" s="7" t="str">
        <f t="shared" si="389"/>
        <v>館</v>
      </c>
      <c r="H59" s="7" t="str">
        <f t="shared" si="389"/>
        <v>舘</v>
      </c>
      <c r="I59" s="7" t="str">
        <f t="shared" si="389"/>
        <v>丸</v>
      </c>
      <c r="J59" s="7" t="str">
        <f t="shared" si="389"/>
        <v>含</v>
      </c>
      <c r="K59" s="7" t="str">
        <f t="shared" si="389"/>
        <v>岸</v>
      </c>
      <c r="L59" s="7" t="str">
        <f t="shared" si="389"/>
        <v>巌</v>
      </c>
      <c r="M59" s="7" t="str">
        <f t="shared" si="389"/>
        <v>玩</v>
      </c>
      <c r="N59" s="7" t="str">
        <f t="shared" si="389"/>
        <v>癌</v>
      </c>
      <c r="O59" s="7" t="str">
        <f t="shared" si="389"/>
        <v>眼</v>
      </c>
      <c r="P59" s="7" t="str">
        <f t="shared" si="389"/>
        <v>岩</v>
      </c>
      <c r="Q59" s="7" t="str">
        <f t="shared" si="389"/>
        <v>翫</v>
      </c>
      <c r="R59" s="7" t="str">
        <f t="shared" si="389"/>
        <v>贋</v>
      </c>
      <c r="S59" s="7" t="str">
        <f t="shared" si="389"/>
        <v>雁</v>
      </c>
      <c r="T59" s="7" t="str">
        <f t="shared" si="389"/>
        <v>頑</v>
      </c>
      <c r="U59" s="7" t="str">
        <f t="shared" si="389"/>
        <v>顔</v>
      </c>
      <c r="V59" s="7" t="str">
        <f t="shared" si="389"/>
        <v>願</v>
      </c>
      <c r="W59" s="7" t="str">
        <f t="shared" si="389"/>
        <v>企</v>
      </c>
      <c r="X59" s="7" t="str">
        <f t="shared" si="389"/>
        <v>伎</v>
      </c>
      <c r="Y59" s="7" t="str">
        <f t="shared" si="389"/>
        <v>危</v>
      </c>
      <c r="Z59" s="7" t="str">
        <f t="shared" si="389"/>
        <v>喜</v>
      </c>
      <c r="AA59" s="7" t="str">
        <f t="shared" si="389"/>
        <v>器</v>
      </c>
      <c r="AB59" s="7" t="str">
        <f t="shared" si="389"/>
        <v>基</v>
      </c>
      <c r="AC59" s="7" t="str">
        <f t="shared" si="389"/>
        <v>奇</v>
      </c>
      <c r="AD59" s="7" t="str">
        <f t="shared" si="389"/>
        <v>嬉</v>
      </c>
      <c r="AE59" s="7" t="str">
        <f t="shared" si="389"/>
        <v>寄</v>
      </c>
      <c r="AF59" s="7" t="str">
        <f t="shared" si="389"/>
        <v>岐</v>
      </c>
      <c r="AG59" s="7" t="str">
        <f t="shared" si="389"/>
        <v>希</v>
      </c>
      <c r="AH59" s="7" t="str">
        <f t="shared" si="389"/>
        <v>幾</v>
      </c>
      <c r="AI59" s="7" t="str">
        <f t="shared" si="389"/>
        <v>忌</v>
      </c>
      <c r="AJ59" s="7" t="str">
        <f t="shared" si="389"/>
        <v>揮</v>
      </c>
      <c r="AK59" s="7" t="str">
        <f t="shared" si="389"/>
        <v>机</v>
      </c>
      <c r="AL59" s="7" t="str">
        <f t="shared" si="389"/>
        <v>旗</v>
      </c>
      <c r="AM59" s="7" t="str">
        <f t="shared" si="389"/>
        <v>既</v>
      </c>
      <c r="AN59" s="7" t="str">
        <f t="shared" si="389"/>
        <v>期</v>
      </c>
      <c r="AO59" s="7" t="str">
        <f t="shared" si="389"/>
        <v>棋</v>
      </c>
      <c r="AP59" s="7" t="str">
        <f t="shared" si="389"/>
        <v>棄</v>
      </c>
      <c r="AQ59" s="7" t="str">
        <f>CHAR(13601+AQ$1-40)</f>
        <v>機</v>
      </c>
      <c r="AR59" s="7" t="str">
        <f t="shared" ref="AR59:BN59" si="390">CHAR(13601+AR$1-40)</f>
        <v>帰</v>
      </c>
      <c r="AS59" s="7" t="str">
        <f t="shared" si="390"/>
        <v>毅</v>
      </c>
      <c r="AT59" s="7" t="str">
        <f t="shared" si="390"/>
        <v>気</v>
      </c>
      <c r="AU59" s="7" t="str">
        <f t="shared" si="390"/>
        <v>汽</v>
      </c>
      <c r="AV59" s="7" t="str">
        <f t="shared" si="390"/>
        <v>畿</v>
      </c>
      <c r="AW59" s="7" t="str">
        <f t="shared" si="390"/>
        <v>祈</v>
      </c>
      <c r="AX59" s="7" t="str">
        <f t="shared" si="390"/>
        <v>季</v>
      </c>
      <c r="AY59" s="7" t="str">
        <f t="shared" si="390"/>
        <v>稀</v>
      </c>
      <c r="AZ59" s="7" t="str">
        <f t="shared" si="390"/>
        <v>紀</v>
      </c>
      <c r="BA59" s="7" t="str">
        <f t="shared" si="390"/>
        <v>徽</v>
      </c>
      <c r="BB59" s="7" t="str">
        <f t="shared" si="390"/>
        <v>規</v>
      </c>
      <c r="BC59" s="7" t="str">
        <f t="shared" si="390"/>
        <v>記</v>
      </c>
      <c r="BD59" s="7" t="str">
        <f t="shared" si="390"/>
        <v>貴</v>
      </c>
      <c r="BE59" s="7" t="str">
        <f t="shared" si="390"/>
        <v>起</v>
      </c>
      <c r="BF59" s="7" t="str">
        <f t="shared" si="390"/>
        <v>軌</v>
      </c>
      <c r="BG59" s="7" t="str">
        <f t="shared" si="390"/>
        <v>輝</v>
      </c>
      <c r="BH59" s="7" t="str">
        <f t="shared" si="390"/>
        <v>飢</v>
      </c>
      <c r="BI59" s="7" t="str">
        <f t="shared" si="390"/>
        <v>騎</v>
      </c>
      <c r="BJ59" s="7" t="str">
        <f t="shared" si="390"/>
        <v>鬼</v>
      </c>
      <c r="BK59" s="7" t="str">
        <f t="shared" si="390"/>
        <v>亀</v>
      </c>
      <c r="BL59" s="7" t="str">
        <f t="shared" si="390"/>
        <v>偽</v>
      </c>
      <c r="BM59" s="7" t="str">
        <f t="shared" si="390"/>
        <v>儀</v>
      </c>
      <c r="BN59" s="7" t="str">
        <f t="shared" si="390"/>
        <v>妓</v>
      </c>
      <c r="BP59" s="3" t="s">
        <v>280</v>
      </c>
      <c r="BQ59">
        <f t="shared" si="386"/>
        <v>13399</v>
      </c>
      <c r="BR59" s="3" t="s">
        <v>281</v>
      </c>
      <c r="BS59">
        <f t="shared" si="384"/>
        <v>13601</v>
      </c>
    </row>
    <row r="60" spans="1:71" x14ac:dyDescent="0.55000000000000004">
      <c r="C60" s="11" t="str">
        <f>DEC2HEX(CODE(C59),4)</f>
        <v>3457</v>
      </c>
      <c r="D60" s="10" t="str">
        <f>DEC2HEX(CODE(D59),4)</f>
        <v>3458</v>
      </c>
      <c r="E60" s="10" t="str">
        <f t="shared" si="377"/>
        <v>3459</v>
      </c>
      <c r="F60" s="10" t="str">
        <f t="shared" si="377"/>
        <v>345A</v>
      </c>
      <c r="G60" s="10" t="str">
        <f t="shared" si="377"/>
        <v>345B</v>
      </c>
      <c r="H60" s="10" t="str">
        <f t="shared" si="377"/>
        <v>345C</v>
      </c>
      <c r="I60" s="10" t="str">
        <f t="shared" si="377"/>
        <v>345D</v>
      </c>
      <c r="J60" s="10" t="str">
        <f t="shared" si="377"/>
        <v>345E</v>
      </c>
      <c r="K60" s="10" t="str">
        <f t="shared" si="377"/>
        <v>345F</v>
      </c>
      <c r="L60" s="10" t="str">
        <f t="shared" si="377"/>
        <v>3460</v>
      </c>
      <c r="M60" s="10" t="str">
        <f t="shared" si="377"/>
        <v>3461</v>
      </c>
      <c r="N60" s="10" t="str">
        <f t="shared" si="377"/>
        <v>3462</v>
      </c>
      <c r="O60" s="10" t="str">
        <f t="shared" si="377"/>
        <v>3463</v>
      </c>
      <c r="P60" s="10" t="str">
        <f t="shared" si="377"/>
        <v>3464</v>
      </c>
      <c r="Q60" s="10" t="str">
        <f t="shared" si="377"/>
        <v>3465</v>
      </c>
      <c r="R60" s="10" t="str">
        <f t="shared" si="377"/>
        <v>3466</v>
      </c>
      <c r="S60" s="11" t="str">
        <f t="shared" si="377"/>
        <v>3467</v>
      </c>
      <c r="T60" s="10" t="str">
        <f t="shared" si="377"/>
        <v>3468</v>
      </c>
      <c r="U60" s="10" t="str">
        <f t="shared" si="377"/>
        <v>3469</v>
      </c>
      <c r="V60" s="10" t="str">
        <f t="shared" si="377"/>
        <v>346A</v>
      </c>
      <c r="W60" s="10" t="str">
        <f t="shared" si="377"/>
        <v>346B</v>
      </c>
      <c r="X60" s="10" t="str">
        <f t="shared" si="377"/>
        <v>346C</v>
      </c>
      <c r="Y60" s="10" t="str">
        <f t="shared" si="377"/>
        <v>346D</v>
      </c>
      <c r="Z60" s="10" t="str">
        <f t="shared" si="377"/>
        <v>346E</v>
      </c>
      <c r="AA60" s="10" t="str">
        <f t="shared" si="377"/>
        <v>346F</v>
      </c>
      <c r="AB60" s="10" t="str">
        <f t="shared" si="377"/>
        <v>3470</v>
      </c>
      <c r="AC60" s="10" t="str">
        <f t="shared" si="377"/>
        <v>3471</v>
      </c>
      <c r="AD60" s="10" t="str">
        <f t="shared" si="377"/>
        <v>3472</v>
      </c>
      <c r="AE60" s="10" t="str">
        <f t="shared" si="377"/>
        <v>3473</v>
      </c>
      <c r="AF60" s="10" t="str">
        <f t="shared" si="377"/>
        <v>3474</v>
      </c>
      <c r="AG60" s="10" t="str">
        <f t="shared" si="377"/>
        <v>3475</v>
      </c>
      <c r="AH60" s="10" t="str">
        <f t="shared" si="377"/>
        <v>3476</v>
      </c>
      <c r="AI60" s="11" t="str">
        <f>DEC2HEX(CODE(AI59),4)</f>
        <v>3477</v>
      </c>
      <c r="AJ60" s="10" t="str">
        <f>DEC2HEX(CODE(AJ59),4)</f>
        <v>3478</v>
      </c>
      <c r="AK60" s="10" t="str">
        <f t="shared" si="378"/>
        <v>3479</v>
      </c>
      <c r="AL60" s="10" t="str">
        <f t="shared" si="378"/>
        <v>347A</v>
      </c>
      <c r="AM60" s="10" t="str">
        <f t="shared" si="378"/>
        <v>347B</v>
      </c>
      <c r="AN60" s="10" t="str">
        <f t="shared" si="378"/>
        <v>347C</v>
      </c>
      <c r="AO60" s="10" t="str">
        <f t="shared" si="378"/>
        <v>347D</v>
      </c>
      <c r="AP60" s="10" t="str">
        <f t="shared" si="378"/>
        <v>347E</v>
      </c>
      <c r="AQ60" s="10" t="str">
        <f t="shared" si="378"/>
        <v>3521</v>
      </c>
      <c r="AR60" s="10" t="str">
        <f t="shared" si="378"/>
        <v>3522</v>
      </c>
      <c r="AS60" s="10" t="str">
        <f t="shared" si="378"/>
        <v>3523</v>
      </c>
      <c r="AT60" s="10" t="str">
        <f t="shared" si="378"/>
        <v>3524</v>
      </c>
      <c r="AU60" s="10" t="str">
        <f t="shared" si="378"/>
        <v>3525</v>
      </c>
      <c r="AV60" s="10" t="str">
        <f t="shared" si="378"/>
        <v>3526</v>
      </c>
      <c r="AW60" s="10" t="str">
        <f t="shared" si="378"/>
        <v>3527</v>
      </c>
      <c r="AX60" s="10" t="str">
        <f t="shared" si="378"/>
        <v>3528</v>
      </c>
      <c r="AY60" s="11" t="str">
        <f t="shared" si="378"/>
        <v>3529</v>
      </c>
      <c r="AZ60" s="10" t="str">
        <f t="shared" si="378"/>
        <v>352A</v>
      </c>
      <c r="BA60" s="10" t="str">
        <f t="shared" si="378"/>
        <v>352B</v>
      </c>
      <c r="BB60" s="10" t="str">
        <f t="shared" si="378"/>
        <v>352C</v>
      </c>
      <c r="BC60" s="10" t="str">
        <f t="shared" si="378"/>
        <v>352D</v>
      </c>
      <c r="BD60" s="10" t="str">
        <f t="shared" si="378"/>
        <v>352E</v>
      </c>
      <c r="BE60" s="10" t="str">
        <f t="shared" si="378"/>
        <v>352F</v>
      </c>
      <c r="BF60" s="10" t="str">
        <f t="shared" si="378"/>
        <v>3530</v>
      </c>
      <c r="BG60" s="10" t="str">
        <f t="shared" si="378"/>
        <v>3531</v>
      </c>
      <c r="BH60" s="10" t="str">
        <f t="shared" si="378"/>
        <v>3532</v>
      </c>
      <c r="BI60" s="10" t="str">
        <f t="shared" si="378"/>
        <v>3533</v>
      </c>
      <c r="BJ60" s="10" t="str">
        <f t="shared" si="378"/>
        <v>3534</v>
      </c>
      <c r="BK60" s="10" t="str">
        <f t="shared" si="378"/>
        <v>3535</v>
      </c>
      <c r="BL60" s="10" t="str">
        <f t="shared" si="378"/>
        <v>3536</v>
      </c>
      <c r="BM60" s="10" t="str">
        <f t="shared" si="378"/>
        <v>3537</v>
      </c>
      <c r="BN60" s="10" t="str">
        <f t="shared" si="378"/>
        <v>3538</v>
      </c>
      <c r="BQ60">
        <f t="shared" si="386"/>
        <v>0</v>
      </c>
      <c r="BS60">
        <f t="shared" si="384"/>
        <v>0</v>
      </c>
    </row>
    <row r="61" spans="1:71" ht="26.5" x14ac:dyDescent="0.55000000000000004">
      <c r="A61">
        <f>A59+64*32</f>
        <v>59392</v>
      </c>
      <c r="B61" s="2" t="str">
        <f>DEC2HEX(A61,5)</f>
        <v>0E800</v>
      </c>
      <c r="C61" s="7" t="str">
        <f>CHAR(13625+C$1)</f>
        <v>宜</v>
      </c>
      <c r="D61" s="7" t="str">
        <f t="shared" ref="D61:BN61" si="391">CHAR(13625+D$1)</f>
        <v>戯</v>
      </c>
      <c r="E61" s="7" t="str">
        <f t="shared" si="391"/>
        <v>技</v>
      </c>
      <c r="F61" s="7" t="str">
        <f t="shared" si="391"/>
        <v>擬</v>
      </c>
      <c r="G61" s="7" t="str">
        <f t="shared" si="391"/>
        <v>欺</v>
      </c>
      <c r="H61" s="7" t="str">
        <f t="shared" si="391"/>
        <v>犠</v>
      </c>
      <c r="I61" s="7" t="str">
        <f t="shared" si="391"/>
        <v>疑</v>
      </c>
      <c r="J61" s="7" t="str">
        <f t="shared" si="391"/>
        <v>祇</v>
      </c>
      <c r="K61" s="7" t="str">
        <f t="shared" si="391"/>
        <v>義</v>
      </c>
      <c r="L61" s="7" t="str">
        <f t="shared" si="391"/>
        <v>蟻</v>
      </c>
      <c r="M61" s="7" t="str">
        <f t="shared" si="391"/>
        <v>誼</v>
      </c>
      <c r="N61" s="7" t="str">
        <f t="shared" si="391"/>
        <v>議</v>
      </c>
      <c r="O61" s="7" t="str">
        <f t="shared" si="391"/>
        <v>掬</v>
      </c>
      <c r="P61" s="7" t="str">
        <f t="shared" si="391"/>
        <v>菊</v>
      </c>
      <c r="Q61" s="7" t="str">
        <f t="shared" si="391"/>
        <v>鞠</v>
      </c>
      <c r="R61" s="7" t="str">
        <f t="shared" si="391"/>
        <v>吉</v>
      </c>
      <c r="S61" s="7" t="str">
        <f t="shared" si="391"/>
        <v>吃</v>
      </c>
      <c r="T61" s="7" t="str">
        <f t="shared" si="391"/>
        <v>喫</v>
      </c>
      <c r="U61" s="7" t="str">
        <f t="shared" si="391"/>
        <v>桔</v>
      </c>
      <c r="V61" s="7" t="str">
        <f t="shared" si="391"/>
        <v>橘</v>
      </c>
      <c r="W61" s="7" t="str">
        <f t="shared" si="391"/>
        <v>詰</v>
      </c>
      <c r="X61" s="7" t="str">
        <f t="shared" si="391"/>
        <v>砧</v>
      </c>
      <c r="Y61" s="7" t="str">
        <f t="shared" si="391"/>
        <v>杵</v>
      </c>
      <c r="Z61" s="7" t="str">
        <f t="shared" si="391"/>
        <v>黍</v>
      </c>
      <c r="AA61" s="7" t="str">
        <f t="shared" si="391"/>
        <v>却</v>
      </c>
      <c r="AB61" s="7" t="str">
        <f t="shared" si="391"/>
        <v>客</v>
      </c>
      <c r="AC61" s="7" t="str">
        <f t="shared" si="391"/>
        <v>脚</v>
      </c>
      <c r="AD61" s="7" t="str">
        <f t="shared" si="391"/>
        <v>虐</v>
      </c>
      <c r="AE61" s="7" t="str">
        <f t="shared" si="391"/>
        <v>逆</v>
      </c>
      <c r="AF61" s="7" t="str">
        <f t="shared" si="391"/>
        <v>丘</v>
      </c>
      <c r="AG61" s="7" t="str">
        <f t="shared" si="391"/>
        <v>久</v>
      </c>
      <c r="AH61" s="7" t="str">
        <f t="shared" si="391"/>
        <v>仇</v>
      </c>
      <c r="AI61" s="7" t="str">
        <f t="shared" si="391"/>
        <v>休</v>
      </c>
      <c r="AJ61" s="7" t="str">
        <f t="shared" si="391"/>
        <v>及</v>
      </c>
      <c r="AK61" s="7" t="str">
        <f t="shared" si="391"/>
        <v>吸</v>
      </c>
      <c r="AL61" s="7" t="str">
        <f t="shared" si="391"/>
        <v>宮</v>
      </c>
      <c r="AM61" s="7" t="str">
        <f t="shared" si="391"/>
        <v>弓</v>
      </c>
      <c r="AN61" s="7" t="str">
        <f t="shared" si="391"/>
        <v>急</v>
      </c>
      <c r="AO61" s="7" t="str">
        <f t="shared" si="391"/>
        <v>救</v>
      </c>
      <c r="AP61" s="7" t="str">
        <f t="shared" si="391"/>
        <v>朽</v>
      </c>
      <c r="AQ61" s="7" t="str">
        <f t="shared" si="391"/>
        <v>求</v>
      </c>
      <c r="AR61" s="7" t="str">
        <f t="shared" si="391"/>
        <v>汲</v>
      </c>
      <c r="AS61" s="7" t="str">
        <f t="shared" si="391"/>
        <v>泣</v>
      </c>
      <c r="AT61" s="7" t="str">
        <f t="shared" si="391"/>
        <v>灸</v>
      </c>
      <c r="AU61" s="7" t="str">
        <f t="shared" si="391"/>
        <v>球</v>
      </c>
      <c r="AV61" s="7" t="str">
        <f t="shared" si="391"/>
        <v>究</v>
      </c>
      <c r="AW61" s="7" t="str">
        <f t="shared" si="391"/>
        <v>窮</v>
      </c>
      <c r="AX61" s="7" t="str">
        <f t="shared" si="391"/>
        <v>笈</v>
      </c>
      <c r="AY61" s="7" t="str">
        <f t="shared" si="391"/>
        <v>級</v>
      </c>
      <c r="AZ61" s="7" t="str">
        <f t="shared" si="391"/>
        <v>糾</v>
      </c>
      <c r="BA61" s="7" t="str">
        <f t="shared" si="391"/>
        <v>給</v>
      </c>
      <c r="BB61" s="7" t="str">
        <f t="shared" si="391"/>
        <v>旧</v>
      </c>
      <c r="BC61" s="7" t="str">
        <f t="shared" si="391"/>
        <v>牛</v>
      </c>
      <c r="BD61" s="7" t="str">
        <f t="shared" si="391"/>
        <v>去</v>
      </c>
      <c r="BE61" s="7" t="str">
        <f t="shared" si="391"/>
        <v>居</v>
      </c>
      <c r="BF61" s="7" t="str">
        <f t="shared" si="391"/>
        <v>巨</v>
      </c>
      <c r="BG61" s="7" t="str">
        <f t="shared" si="391"/>
        <v>拒</v>
      </c>
      <c r="BH61" s="7" t="str">
        <f t="shared" si="391"/>
        <v>拠</v>
      </c>
      <c r="BI61" s="7" t="str">
        <f t="shared" si="391"/>
        <v>挙</v>
      </c>
      <c r="BJ61" s="7" t="str">
        <f t="shared" si="391"/>
        <v>渠</v>
      </c>
      <c r="BK61" s="7" t="str">
        <f t="shared" si="391"/>
        <v>虚</v>
      </c>
      <c r="BL61" s="7" t="str">
        <f t="shared" si="391"/>
        <v>許</v>
      </c>
      <c r="BM61" s="7" t="str">
        <f t="shared" si="391"/>
        <v>距</v>
      </c>
      <c r="BN61" s="7" t="str">
        <f t="shared" si="391"/>
        <v>鋸</v>
      </c>
      <c r="BP61" s="3" t="s">
        <v>282</v>
      </c>
      <c r="BQ61">
        <f t="shared" si="386"/>
        <v>13625</v>
      </c>
      <c r="BS61">
        <f t="shared" si="384"/>
        <v>0</v>
      </c>
    </row>
    <row r="62" spans="1:71" x14ac:dyDescent="0.55000000000000004">
      <c r="C62" s="11" t="str">
        <f>DEC2HEX(CODE(C61),4)</f>
        <v>3539</v>
      </c>
      <c r="D62" s="10" t="str">
        <f>DEC2HEX(CODE(D61),4)</f>
        <v>353A</v>
      </c>
      <c r="E62" s="10" t="str">
        <f t="shared" si="377"/>
        <v>353B</v>
      </c>
      <c r="F62" s="10" t="str">
        <f t="shared" si="377"/>
        <v>353C</v>
      </c>
      <c r="G62" s="10" t="str">
        <f t="shared" si="377"/>
        <v>353D</v>
      </c>
      <c r="H62" s="10" t="str">
        <f t="shared" si="377"/>
        <v>353E</v>
      </c>
      <c r="I62" s="10" t="str">
        <f t="shared" si="377"/>
        <v>353F</v>
      </c>
      <c r="J62" s="10" t="str">
        <f t="shared" si="377"/>
        <v>3540</v>
      </c>
      <c r="K62" s="10" t="str">
        <f t="shared" si="377"/>
        <v>3541</v>
      </c>
      <c r="L62" s="10" t="str">
        <f t="shared" si="377"/>
        <v>3542</v>
      </c>
      <c r="M62" s="10" t="str">
        <f t="shared" si="377"/>
        <v>3543</v>
      </c>
      <c r="N62" s="10" t="str">
        <f t="shared" si="377"/>
        <v>3544</v>
      </c>
      <c r="O62" s="10" t="str">
        <f t="shared" si="377"/>
        <v>3545</v>
      </c>
      <c r="P62" s="10" t="str">
        <f t="shared" si="377"/>
        <v>3546</v>
      </c>
      <c r="Q62" s="10" t="str">
        <f t="shared" si="377"/>
        <v>3547</v>
      </c>
      <c r="R62" s="10" t="str">
        <f t="shared" si="377"/>
        <v>3548</v>
      </c>
      <c r="S62" s="11" t="str">
        <f t="shared" si="377"/>
        <v>3549</v>
      </c>
      <c r="T62" s="10" t="str">
        <f t="shared" si="377"/>
        <v>354A</v>
      </c>
      <c r="U62" s="10" t="str">
        <f t="shared" si="377"/>
        <v>354B</v>
      </c>
      <c r="V62" s="10" t="str">
        <f t="shared" si="377"/>
        <v>354C</v>
      </c>
      <c r="W62" s="10" t="str">
        <f t="shared" si="377"/>
        <v>354D</v>
      </c>
      <c r="X62" s="10" t="str">
        <f t="shared" si="377"/>
        <v>354E</v>
      </c>
      <c r="Y62" s="10" t="str">
        <f t="shared" si="377"/>
        <v>354F</v>
      </c>
      <c r="Z62" s="10" t="str">
        <f t="shared" si="377"/>
        <v>3550</v>
      </c>
      <c r="AA62" s="10" t="str">
        <f t="shared" si="377"/>
        <v>3551</v>
      </c>
      <c r="AB62" s="10" t="str">
        <f t="shared" si="377"/>
        <v>3552</v>
      </c>
      <c r="AC62" s="10" t="str">
        <f t="shared" si="377"/>
        <v>3553</v>
      </c>
      <c r="AD62" s="10" t="str">
        <f t="shared" si="377"/>
        <v>3554</v>
      </c>
      <c r="AE62" s="10" t="str">
        <f t="shared" si="377"/>
        <v>3555</v>
      </c>
      <c r="AF62" s="10" t="str">
        <f t="shared" si="377"/>
        <v>3556</v>
      </c>
      <c r="AG62" s="10" t="str">
        <f t="shared" si="377"/>
        <v>3557</v>
      </c>
      <c r="AH62" s="10" t="str">
        <f t="shared" si="377"/>
        <v>3558</v>
      </c>
      <c r="AI62" s="11" t="str">
        <f>DEC2HEX(CODE(AI61),4)</f>
        <v>3559</v>
      </c>
      <c r="AJ62" s="10" t="str">
        <f>DEC2HEX(CODE(AJ61),4)</f>
        <v>355A</v>
      </c>
      <c r="AK62" s="10" t="str">
        <f t="shared" si="378"/>
        <v>355B</v>
      </c>
      <c r="AL62" s="10" t="str">
        <f t="shared" si="378"/>
        <v>355C</v>
      </c>
      <c r="AM62" s="10" t="str">
        <f t="shared" si="378"/>
        <v>355D</v>
      </c>
      <c r="AN62" s="10" t="str">
        <f t="shared" si="378"/>
        <v>355E</v>
      </c>
      <c r="AO62" s="10" t="str">
        <f t="shared" si="378"/>
        <v>355F</v>
      </c>
      <c r="AP62" s="10" t="str">
        <f t="shared" si="378"/>
        <v>3560</v>
      </c>
      <c r="AQ62" s="10" t="str">
        <f t="shared" si="378"/>
        <v>3561</v>
      </c>
      <c r="AR62" s="10" t="str">
        <f t="shared" si="378"/>
        <v>3562</v>
      </c>
      <c r="AS62" s="10" t="str">
        <f t="shared" si="378"/>
        <v>3563</v>
      </c>
      <c r="AT62" s="10" t="str">
        <f t="shared" si="378"/>
        <v>3564</v>
      </c>
      <c r="AU62" s="10" t="str">
        <f t="shared" si="378"/>
        <v>3565</v>
      </c>
      <c r="AV62" s="10" t="str">
        <f t="shared" si="378"/>
        <v>3566</v>
      </c>
      <c r="AW62" s="10" t="str">
        <f t="shared" si="378"/>
        <v>3567</v>
      </c>
      <c r="AX62" s="10" t="str">
        <f t="shared" si="378"/>
        <v>3568</v>
      </c>
      <c r="AY62" s="11" t="str">
        <f t="shared" si="378"/>
        <v>3569</v>
      </c>
      <c r="AZ62" s="10" t="str">
        <f t="shared" si="378"/>
        <v>356A</v>
      </c>
      <c r="BA62" s="10" t="str">
        <f t="shared" si="378"/>
        <v>356B</v>
      </c>
      <c r="BB62" s="10" t="str">
        <f t="shared" si="378"/>
        <v>356C</v>
      </c>
      <c r="BC62" s="10" t="str">
        <f t="shared" si="378"/>
        <v>356D</v>
      </c>
      <c r="BD62" s="10" t="str">
        <f t="shared" si="378"/>
        <v>356E</v>
      </c>
      <c r="BE62" s="10" t="str">
        <f t="shared" si="378"/>
        <v>356F</v>
      </c>
      <c r="BF62" s="10" t="str">
        <f t="shared" si="378"/>
        <v>3570</v>
      </c>
      <c r="BG62" s="10" t="str">
        <f t="shared" si="378"/>
        <v>3571</v>
      </c>
      <c r="BH62" s="10" t="str">
        <f t="shared" si="378"/>
        <v>3572</v>
      </c>
      <c r="BI62" s="10" t="str">
        <f t="shared" si="378"/>
        <v>3573</v>
      </c>
      <c r="BJ62" s="10" t="str">
        <f t="shared" si="378"/>
        <v>3574</v>
      </c>
      <c r="BK62" s="10" t="str">
        <f t="shared" si="378"/>
        <v>3575</v>
      </c>
      <c r="BL62" s="10" t="str">
        <f t="shared" si="378"/>
        <v>3576</v>
      </c>
      <c r="BM62" s="10" t="str">
        <f t="shared" si="378"/>
        <v>3577</v>
      </c>
      <c r="BN62" s="10" t="str">
        <f t="shared" si="378"/>
        <v>3578</v>
      </c>
      <c r="BQ62">
        <f t="shared" si="386"/>
        <v>0</v>
      </c>
      <c r="BS62">
        <f t="shared" si="384"/>
        <v>0</v>
      </c>
    </row>
    <row r="63" spans="1:71" ht="26.5" x14ac:dyDescent="0.55000000000000004">
      <c r="A63">
        <f>A61+64*32</f>
        <v>61440</v>
      </c>
      <c r="B63" s="2" t="str">
        <f>DEC2HEX(A63,5)</f>
        <v>0F000</v>
      </c>
      <c r="C63" s="7" t="str">
        <f>CHAR(13689+C$1)</f>
        <v>漁</v>
      </c>
      <c r="D63" s="7" t="str">
        <f t="shared" ref="D63:H63" si="392">CHAR(13689+D$1)</f>
        <v>禦</v>
      </c>
      <c r="E63" s="7" t="str">
        <f t="shared" si="392"/>
        <v>魚</v>
      </c>
      <c r="F63" s="7" t="str">
        <f t="shared" si="392"/>
        <v>亨</v>
      </c>
      <c r="G63" s="7" t="str">
        <f t="shared" si="392"/>
        <v>享</v>
      </c>
      <c r="H63" s="7" t="str">
        <f t="shared" si="392"/>
        <v>京</v>
      </c>
      <c r="I63" s="7" t="str">
        <f>CHAR(13857+I$1-6)</f>
        <v>供</v>
      </c>
      <c r="J63" s="7" t="str">
        <f t="shared" ref="J63:BN63" si="393">CHAR(13857+J$1-6)</f>
        <v>侠</v>
      </c>
      <c r="K63" s="7" t="str">
        <f t="shared" si="393"/>
        <v>僑</v>
      </c>
      <c r="L63" s="7" t="str">
        <f t="shared" si="393"/>
        <v>兇</v>
      </c>
      <c r="M63" s="7" t="str">
        <f t="shared" si="393"/>
        <v>競</v>
      </c>
      <c r="N63" s="7" t="str">
        <f t="shared" si="393"/>
        <v>共</v>
      </c>
      <c r="O63" s="7" t="str">
        <f t="shared" si="393"/>
        <v>凶</v>
      </c>
      <c r="P63" s="7" t="str">
        <f t="shared" si="393"/>
        <v>協</v>
      </c>
      <c r="Q63" s="7" t="str">
        <f t="shared" si="393"/>
        <v>匡</v>
      </c>
      <c r="R63" s="7" t="str">
        <f t="shared" si="393"/>
        <v>卿</v>
      </c>
      <c r="S63" s="7" t="str">
        <f t="shared" si="393"/>
        <v>叫</v>
      </c>
      <c r="T63" s="7" t="str">
        <f t="shared" si="393"/>
        <v>喬</v>
      </c>
      <c r="U63" s="7" t="str">
        <f t="shared" si="393"/>
        <v>境</v>
      </c>
      <c r="V63" s="7" t="str">
        <f t="shared" si="393"/>
        <v>峡</v>
      </c>
      <c r="W63" s="7" t="str">
        <f t="shared" si="393"/>
        <v>強</v>
      </c>
      <c r="X63" s="7" t="str">
        <f t="shared" si="393"/>
        <v>彊</v>
      </c>
      <c r="Y63" s="7" t="str">
        <f t="shared" si="393"/>
        <v>怯</v>
      </c>
      <c r="Z63" s="7" t="str">
        <f t="shared" si="393"/>
        <v>恐</v>
      </c>
      <c r="AA63" s="7" t="str">
        <f t="shared" si="393"/>
        <v>恭</v>
      </c>
      <c r="AB63" s="7" t="str">
        <f t="shared" si="393"/>
        <v>挟</v>
      </c>
      <c r="AC63" s="7" t="str">
        <f t="shared" si="393"/>
        <v>教</v>
      </c>
      <c r="AD63" s="7" t="str">
        <f t="shared" si="393"/>
        <v>橋</v>
      </c>
      <c r="AE63" s="7" t="str">
        <f t="shared" si="393"/>
        <v>況</v>
      </c>
      <c r="AF63" s="7" t="str">
        <f t="shared" si="393"/>
        <v>狂</v>
      </c>
      <c r="AG63" s="7" t="str">
        <f t="shared" si="393"/>
        <v>狭</v>
      </c>
      <c r="AH63" s="7" t="str">
        <f t="shared" si="393"/>
        <v>矯</v>
      </c>
      <c r="AI63" s="7" t="str">
        <f t="shared" si="393"/>
        <v>胸</v>
      </c>
      <c r="AJ63" s="7" t="str">
        <f t="shared" si="393"/>
        <v>脅</v>
      </c>
      <c r="AK63" s="7" t="str">
        <f t="shared" si="393"/>
        <v>興</v>
      </c>
      <c r="AL63" s="7" t="str">
        <f t="shared" si="393"/>
        <v>蕎</v>
      </c>
      <c r="AM63" s="7" t="str">
        <f t="shared" si="393"/>
        <v>郷</v>
      </c>
      <c r="AN63" s="7" t="str">
        <f t="shared" si="393"/>
        <v>鏡</v>
      </c>
      <c r="AO63" s="7" t="str">
        <f t="shared" si="393"/>
        <v>響</v>
      </c>
      <c r="AP63" s="7" t="str">
        <f t="shared" si="393"/>
        <v>饗</v>
      </c>
      <c r="AQ63" s="7" t="str">
        <f t="shared" si="393"/>
        <v>驚</v>
      </c>
      <c r="AR63" s="7" t="str">
        <f t="shared" si="393"/>
        <v>仰</v>
      </c>
      <c r="AS63" s="7" t="str">
        <f t="shared" si="393"/>
        <v>凝</v>
      </c>
      <c r="AT63" s="7" t="str">
        <f t="shared" si="393"/>
        <v>尭</v>
      </c>
      <c r="AU63" s="7" t="str">
        <f t="shared" si="393"/>
        <v>暁</v>
      </c>
      <c r="AV63" s="7" t="str">
        <f t="shared" si="393"/>
        <v>業</v>
      </c>
      <c r="AW63" s="7" t="str">
        <f t="shared" si="393"/>
        <v>局</v>
      </c>
      <c r="AX63" s="7" t="str">
        <f t="shared" si="393"/>
        <v>曲</v>
      </c>
      <c r="AY63" s="7" t="str">
        <f t="shared" si="393"/>
        <v>極</v>
      </c>
      <c r="AZ63" s="7" t="str">
        <f t="shared" si="393"/>
        <v>玉</v>
      </c>
      <c r="BA63" s="7" t="str">
        <f t="shared" si="393"/>
        <v>桐</v>
      </c>
      <c r="BB63" s="7" t="str">
        <f t="shared" si="393"/>
        <v>粁</v>
      </c>
      <c r="BC63" s="7" t="str">
        <f t="shared" si="393"/>
        <v>僅</v>
      </c>
      <c r="BD63" s="7" t="str">
        <f t="shared" si="393"/>
        <v>勤</v>
      </c>
      <c r="BE63" s="7" t="str">
        <f t="shared" si="393"/>
        <v>均</v>
      </c>
      <c r="BF63" s="7" t="str">
        <f t="shared" si="393"/>
        <v>巾</v>
      </c>
      <c r="BG63" s="7" t="str">
        <f t="shared" si="393"/>
        <v>錦</v>
      </c>
      <c r="BH63" s="7" t="str">
        <f t="shared" si="393"/>
        <v>斤</v>
      </c>
      <c r="BI63" s="7" t="str">
        <f t="shared" si="393"/>
        <v>欣</v>
      </c>
      <c r="BJ63" s="7" t="str">
        <f t="shared" si="393"/>
        <v>欽</v>
      </c>
      <c r="BK63" s="7" t="str">
        <f t="shared" si="393"/>
        <v>琴</v>
      </c>
      <c r="BL63" s="7" t="str">
        <f t="shared" si="393"/>
        <v>禁</v>
      </c>
      <c r="BM63" s="7" t="str">
        <f t="shared" si="393"/>
        <v>禽</v>
      </c>
      <c r="BN63" s="7" t="str">
        <f t="shared" si="393"/>
        <v>筋</v>
      </c>
      <c r="BP63" s="3" t="s">
        <v>283</v>
      </c>
      <c r="BQ63">
        <f t="shared" si="386"/>
        <v>13689</v>
      </c>
      <c r="BR63" s="3" t="s">
        <v>284</v>
      </c>
      <c r="BS63">
        <f t="shared" si="384"/>
        <v>13857</v>
      </c>
    </row>
    <row r="64" spans="1:71" x14ac:dyDescent="0.55000000000000004">
      <c r="C64" s="11" t="str">
        <f>DEC2HEX(CODE(C63),4)</f>
        <v>3579</v>
      </c>
      <c r="D64" s="10" t="str">
        <f>DEC2HEX(CODE(D63),4)</f>
        <v>357A</v>
      </c>
      <c r="E64" s="10" t="str">
        <f t="shared" si="377"/>
        <v>357B</v>
      </c>
      <c r="F64" s="10" t="str">
        <f t="shared" si="377"/>
        <v>357C</v>
      </c>
      <c r="G64" s="10" t="str">
        <f t="shared" si="377"/>
        <v>357D</v>
      </c>
      <c r="H64" s="10" t="str">
        <f t="shared" si="377"/>
        <v>357E</v>
      </c>
      <c r="I64" s="10" t="str">
        <f t="shared" si="377"/>
        <v>3621</v>
      </c>
      <c r="J64" s="10" t="str">
        <f t="shared" si="377"/>
        <v>3622</v>
      </c>
      <c r="K64" s="10" t="str">
        <f t="shared" si="377"/>
        <v>3623</v>
      </c>
      <c r="L64" s="10" t="str">
        <f t="shared" si="377"/>
        <v>3624</v>
      </c>
      <c r="M64" s="10" t="str">
        <f t="shared" si="377"/>
        <v>3625</v>
      </c>
      <c r="N64" s="10" t="str">
        <f t="shared" si="377"/>
        <v>3626</v>
      </c>
      <c r="O64" s="10" t="str">
        <f t="shared" si="377"/>
        <v>3627</v>
      </c>
      <c r="P64" s="10" t="str">
        <f t="shared" si="377"/>
        <v>3628</v>
      </c>
      <c r="Q64" s="10" t="str">
        <f t="shared" si="377"/>
        <v>3629</v>
      </c>
      <c r="R64" s="10" t="str">
        <f t="shared" si="377"/>
        <v>362A</v>
      </c>
      <c r="S64" s="11" t="str">
        <f t="shared" si="377"/>
        <v>362B</v>
      </c>
      <c r="T64" s="10" t="str">
        <f t="shared" ref="T64:AH64" si="394">DEC2HEX(CODE(T63),4)</f>
        <v>362C</v>
      </c>
      <c r="U64" s="10" t="str">
        <f t="shared" si="394"/>
        <v>362D</v>
      </c>
      <c r="V64" s="10" t="str">
        <f t="shared" si="394"/>
        <v>362E</v>
      </c>
      <c r="W64" s="10" t="str">
        <f t="shared" si="394"/>
        <v>362F</v>
      </c>
      <c r="X64" s="10" t="str">
        <f t="shared" si="394"/>
        <v>3630</v>
      </c>
      <c r="Y64" s="10" t="str">
        <f t="shared" si="394"/>
        <v>3631</v>
      </c>
      <c r="Z64" s="10" t="str">
        <f t="shared" si="394"/>
        <v>3632</v>
      </c>
      <c r="AA64" s="10" t="str">
        <f t="shared" si="394"/>
        <v>3633</v>
      </c>
      <c r="AB64" s="10" t="str">
        <f t="shared" si="394"/>
        <v>3634</v>
      </c>
      <c r="AC64" s="10" t="str">
        <f t="shared" si="394"/>
        <v>3635</v>
      </c>
      <c r="AD64" s="10" t="str">
        <f t="shared" si="394"/>
        <v>3636</v>
      </c>
      <c r="AE64" s="10" t="str">
        <f t="shared" si="394"/>
        <v>3637</v>
      </c>
      <c r="AF64" s="10" t="str">
        <f t="shared" si="394"/>
        <v>3638</v>
      </c>
      <c r="AG64" s="10" t="str">
        <f t="shared" si="394"/>
        <v>3639</v>
      </c>
      <c r="AH64" s="10" t="str">
        <f t="shared" si="394"/>
        <v>363A</v>
      </c>
      <c r="AI64" s="11" t="str">
        <f>DEC2HEX(CODE(AI63),4)</f>
        <v>363B</v>
      </c>
      <c r="AJ64" s="10" t="str">
        <f>DEC2HEX(CODE(AJ63),4)</f>
        <v>363C</v>
      </c>
      <c r="AK64" s="10" t="str">
        <f t="shared" si="378"/>
        <v>363D</v>
      </c>
      <c r="AL64" s="10" t="str">
        <f t="shared" si="378"/>
        <v>363E</v>
      </c>
      <c r="AM64" s="10" t="str">
        <f t="shared" si="378"/>
        <v>363F</v>
      </c>
      <c r="AN64" s="10" t="str">
        <f t="shared" si="378"/>
        <v>3640</v>
      </c>
      <c r="AO64" s="10" t="str">
        <f t="shared" si="378"/>
        <v>3641</v>
      </c>
      <c r="AP64" s="10" t="str">
        <f t="shared" si="378"/>
        <v>3642</v>
      </c>
      <c r="AQ64" s="10" t="str">
        <f t="shared" si="378"/>
        <v>3643</v>
      </c>
      <c r="AR64" s="10" t="str">
        <f t="shared" si="378"/>
        <v>3644</v>
      </c>
      <c r="AS64" s="10" t="str">
        <f t="shared" si="378"/>
        <v>3645</v>
      </c>
      <c r="AT64" s="10" t="str">
        <f t="shared" si="378"/>
        <v>3646</v>
      </c>
      <c r="AU64" s="10" t="str">
        <f t="shared" si="378"/>
        <v>3647</v>
      </c>
      <c r="AV64" s="10" t="str">
        <f t="shared" si="378"/>
        <v>3648</v>
      </c>
      <c r="AW64" s="10" t="str">
        <f t="shared" si="378"/>
        <v>3649</v>
      </c>
      <c r="AX64" s="10" t="str">
        <f t="shared" si="378"/>
        <v>364A</v>
      </c>
      <c r="AY64" s="11" t="str">
        <f t="shared" si="378"/>
        <v>364B</v>
      </c>
      <c r="AZ64" s="10" t="str">
        <f t="shared" ref="AZ64:BN64" si="395">DEC2HEX(CODE(AZ63),4)</f>
        <v>364C</v>
      </c>
      <c r="BA64" s="10" t="str">
        <f t="shared" si="395"/>
        <v>364D</v>
      </c>
      <c r="BB64" s="10" t="str">
        <f t="shared" si="395"/>
        <v>364E</v>
      </c>
      <c r="BC64" s="10" t="str">
        <f t="shared" si="395"/>
        <v>364F</v>
      </c>
      <c r="BD64" s="10" t="str">
        <f t="shared" si="395"/>
        <v>3650</v>
      </c>
      <c r="BE64" s="10" t="str">
        <f t="shared" si="395"/>
        <v>3651</v>
      </c>
      <c r="BF64" s="10" t="str">
        <f t="shared" si="395"/>
        <v>3652</v>
      </c>
      <c r="BG64" s="10" t="str">
        <f t="shared" si="395"/>
        <v>3653</v>
      </c>
      <c r="BH64" s="10" t="str">
        <f t="shared" si="395"/>
        <v>3654</v>
      </c>
      <c r="BI64" s="10" t="str">
        <f t="shared" si="395"/>
        <v>3655</v>
      </c>
      <c r="BJ64" s="10" t="str">
        <f t="shared" si="395"/>
        <v>3656</v>
      </c>
      <c r="BK64" s="10" t="str">
        <f t="shared" si="395"/>
        <v>3657</v>
      </c>
      <c r="BL64" s="10" t="str">
        <f t="shared" si="395"/>
        <v>3658</v>
      </c>
      <c r="BM64" s="10" t="str">
        <f t="shared" si="395"/>
        <v>3659</v>
      </c>
      <c r="BN64" s="10" t="str">
        <f t="shared" si="395"/>
        <v>365A</v>
      </c>
      <c r="BQ64">
        <f t="shared" si="386"/>
        <v>0</v>
      </c>
      <c r="BS64">
        <f t="shared" si="384"/>
        <v>0</v>
      </c>
    </row>
    <row r="65" spans="1:71" ht="26.5" x14ac:dyDescent="0.55000000000000004">
      <c r="A65">
        <f>A63+64*32</f>
        <v>63488</v>
      </c>
      <c r="B65" s="2" t="str">
        <f>DEC2HEX(A65,5)</f>
        <v>0F800</v>
      </c>
      <c r="C65" s="7" t="str">
        <f>CHAR(13915+C$1)</f>
        <v>緊</v>
      </c>
      <c r="D65" s="7" t="str">
        <f t="shared" ref="D65:AL65" si="396">CHAR(13915+D$1)</f>
        <v>芹</v>
      </c>
      <c r="E65" s="7" t="str">
        <f t="shared" si="396"/>
        <v>菌</v>
      </c>
      <c r="F65" s="7" t="str">
        <f t="shared" si="396"/>
        <v>衿</v>
      </c>
      <c r="G65" s="7" t="str">
        <f t="shared" si="396"/>
        <v>襟</v>
      </c>
      <c r="H65" s="7" t="str">
        <f t="shared" si="396"/>
        <v>謹</v>
      </c>
      <c r="I65" s="7" t="str">
        <f t="shared" si="396"/>
        <v>近</v>
      </c>
      <c r="J65" s="7" t="str">
        <f t="shared" si="396"/>
        <v>金</v>
      </c>
      <c r="K65" s="7" t="str">
        <f t="shared" si="396"/>
        <v>吟</v>
      </c>
      <c r="L65" s="7" t="str">
        <f t="shared" si="396"/>
        <v>銀</v>
      </c>
      <c r="M65" s="7" t="str">
        <f t="shared" si="396"/>
        <v>九</v>
      </c>
      <c r="N65" s="7" t="str">
        <f t="shared" si="396"/>
        <v>倶</v>
      </c>
      <c r="O65" s="7" t="str">
        <f t="shared" si="396"/>
        <v>句</v>
      </c>
      <c r="P65" s="7" t="str">
        <f t="shared" si="396"/>
        <v>区</v>
      </c>
      <c r="Q65" s="7" t="str">
        <f t="shared" si="396"/>
        <v>狗</v>
      </c>
      <c r="R65" s="7" t="str">
        <f t="shared" si="396"/>
        <v>玖</v>
      </c>
      <c r="S65" s="7" t="str">
        <f t="shared" si="396"/>
        <v>矩</v>
      </c>
      <c r="T65" s="7" t="str">
        <f t="shared" si="396"/>
        <v>苦</v>
      </c>
      <c r="U65" s="7" t="str">
        <f t="shared" si="396"/>
        <v>躯</v>
      </c>
      <c r="V65" s="7" t="str">
        <f t="shared" si="396"/>
        <v>駆</v>
      </c>
      <c r="W65" s="7" t="str">
        <f t="shared" si="396"/>
        <v>駈</v>
      </c>
      <c r="X65" s="7" t="str">
        <f t="shared" si="396"/>
        <v>駒</v>
      </c>
      <c r="Y65" s="7" t="str">
        <f t="shared" si="396"/>
        <v>具</v>
      </c>
      <c r="Z65" s="7" t="str">
        <f t="shared" si="396"/>
        <v>愚</v>
      </c>
      <c r="AA65" s="7" t="str">
        <f t="shared" si="396"/>
        <v>虞</v>
      </c>
      <c r="AB65" s="7" t="str">
        <f t="shared" si="396"/>
        <v>喰</v>
      </c>
      <c r="AC65" s="7" t="str">
        <f t="shared" si="396"/>
        <v>空</v>
      </c>
      <c r="AD65" s="7" t="str">
        <f t="shared" si="396"/>
        <v>偶</v>
      </c>
      <c r="AE65" s="7" t="str">
        <f t="shared" si="396"/>
        <v>寓</v>
      </c>
      <c r="AF65" s="7" t="str">
        <f t="shared" si="396"/>
        <v>遇</v>
      </c>
      <c r="AG65" s="7" t="str">
        <f t="shared" si="396"/>
        <v>隅</v>
      </c>
      <c r="AH65" s="7" t="str">
        <f t="shared" si="396"/>
        <v>串</v>
      </c>
      <c r="AI65" s="7" t="str">
        <f t="shared" si="396"/>
        <v>櫛</v>
      </c>
      <c r="AJ65" s="7" t="str">
        <f t="shared" si="396"/>
        <v>釧</v>
      </c>
      <c r="AK65" s="7" t="str">
        <f t="shared" si="396"/>
        <v>屑</v>
      </c>
      <c r="AL65" s="7" t="str">
        <f t="shared" si="396"/>
        <v>屈</v>
      </c>
      <c r="AM65" s="7" t="str">
        <f>CHAR(14113+AM$1-36)</f>
        <v>掘</v>
      </c>
      <c r="AN65" s="7" t="str">
        <f t="shared" ref="AN65:BN65" si="397">CHAR(14113+AN$1-36)</f>
        <v>窟</v>
      </c>
      <c r="AO65" s="7" t="str">
        <f t="shared" si="397"/>
        <v>沓</v>
      </c>
      <c r="AP65" s="7" t="str">
        <f t="shared" si="397"/>
        <v>靴</v>
      </c>
      <c r="AQ65" s="7" t="str">
        <f t="shared" si="397"/>
        <v>轡</v>
      </c>
      <c r="AR65" s="7" t="str">
        <f t="shared" si="397"/>
        <v>窪</v>
      </c>
      <c r="AS65" s="7" t="str">
        <f t="shared" si="397"/>
        <v>熊</v>
      </c>
      <c r="AT65" s="7" t="str">
        <f t="shared" si="397"/>
        <v>隈</v>
      </c>
      <c r="AU65" s="7" t="str">
        <f t="shared" si="397"/>
        <v>粂</v>
      </c>
      <c r="AV65" s="7" t="str">
        <f t="shared" si="397"/>
        <v>栗</v>
      </c>
      <c r="AW65" s="7" t="str">
        <f t="shared" si="397"/>
        <v>繰</v>
      </c>
      <c r="AX65" s="7" t="str">
        <f t="shared" si="397"/>
        <v>桑</v>
      </c>
      <c r="AY65" s="7" t="str">
        <f t="shared" si="397"/>
        <v>鍬</v>
      </c>
      <c r="AZ65" s="7" t="str">
        <f t="shared" si="397"/>
        <v>勲</v>
      </c>
      <c r="BA65" s="7" t="str">
        <f t="shared" si="397"/>
        <v>君</v>
      </c>
      <c r="BB65" s="7" t="str">
        <f t="shared" si="397"/>
        <v>薫</v>
      </c>
      <c r="BC65" s="7" t="str">
        <f t="shared" si="397"/>
        <v>訓</v>
      </c>
      <c r="BD65" s="7" t="str">
        <f t="shared" si="397"/>
        <v>群</v>
      </c>
      <c r="BE65" s="7" t="str">
        <f t="shared" si="397"/>
        <v>軍</v>
      </c>
      <c r="BF65" s="7" t="str">
        <f t="shared" si="397"/>
        <v>郡</v>
      </c>
      <c r="BG65" s="7" t="str">
        <f t="shared" si="397"/>
        <v>卦</v>
      </c>
      <c r="BH65" s="7" t="str">
        <f t="shared" si="397"/>
        <v>袈</v>
      </c>
      <c r="BI65" s="7" t="str">
        <f t="shared" si="397"/>
        <v>祁</v>
      </c>
      <c r="BJ65" s="7" t="str">
        <f t="shared" si="397"/>
        <v>係</v>
      </c>
      <c r="BK65" s="7" t="str">
        <f t="shared" si="397"/>
        <v>傾</v>
      </c>
      <c r="BL65" s="7" t="str">
        <f t="shared" si="397"/>
        <v>刑</v>
      </c>
      <c r="BM65" s="7" t="str">
        <f t="shared" si="397"/>
        <v>兄</v>
      </c>
      <c r="BN65" s="7" t="str">
        <f t="shared" si="397"/>
        <v>啓</v>
      </c>
      <c r="BP65" s="3" t="s">
        <v>285</v>
      </c>
      <c r="BQ65">
        <f t="shared" si="386"/>
        <v>13915</v>
      </c>
      <c r="BR65" s="3" t="s">
        <v>286</v>
      </c>
      <c r="BS65">
        <f t="shared" si="384"/>
        <v>14113</v>
      </c>
    </row>
    <row r="66" spans="1:71" x14ac:dyDescent="0.55000000000000004">
      <c r="C66" s="11" t="str">
        <f>DEC2HEX(CODE(C65),4)</f>
        <v>365B</v>
      </c>
      <c r="D66" s="10" t="str">
        <f>DEC2HEX(CODE(D65),4)</f>
        <v>365C</v>
      </c>
      <c r="E66" s="10" t="str">
        <f t="shared" ref="E66:AH66" si="398">DEC2HEX(CODE(E65),4)</f>
        <v>365D</v>
      </c>
      <c r="F66" s="10" t="str">
        <f t="shared" si="398"/>
        <v>365E</v>
      </c>
      <c r="G66" s="10" t="str">
        <f t="shared" si="398"/>
        <v>365F</v>
      </c>
      <c r="H66" s="10" t="str">
        <f t="shared" si="398"/>
        <v>3660</v>
      </c>
      <c r="I66" s="10" t="str">
        <f t="shared" si="398"/>
        <v>3661</v>
      </c>
      <c r="J66" s="10" t="str">
        <f t="shared" si="398"/>
        <v>3662</v>
      </c>
      <c r="K66" s="10" t="str">
        <f t="shared" si="398"/>
        <v>3663</v>
      </c>
      <c r="L66" s="10" t="str">
        <f t="shared" si="398"/>
        <v>3664</v>
      </c>
      <c r="M66" s="10" t="str">
        <f t="shared" si="398"/>
        <v>3665</v>
      </c>
      <c r="N66" s="10" t="str">
        <f t="shared" si="398"/>
        <v>3666</v>
      </c>
      <c r="O66" s="10" t="str">
        <f t="shared" si="398"/>
        <v>3667</v>
      </c>
      <c r="P66" s="10" t="str">
        <f t="shared" si="398"/>
        <v>3668</v>
      </c>
      <c r="Q66" s="10" t="str">
        <f t="shared" si="398"/>
        <v>3669</v>
      </c>
      <c r="R66" s="10" t="str">
        <f t="shared" si="398"/>
        <v>366A</v>
      </c>
      <c r="S66" s="11" t="str">
        <f t="shared" si="398"/>
        <v>366B</v>
      </c>
      <c r="T66" s="10" t="str">
        <f t="shared" si="398"/>
        <v>366C</v>
      </c>
      <c r="U66" s="10" t="str">
        <f t="shared" si="398"/>
        <v>366D</v>
      </c>
      <c r="V66" s="10" t="str">
        <f t="shared" si="398"/>
        <v>366E</v>
      </c>
      <c r="W66" s="10" t="str">
        <f t="shared" si="398"/>
        <v>366F</v>
      </c>
      <c r="X66" s="10" t="str">
        <f t="shared" si="398"/>
        <v>3670</v>
      </c>
      <c r="Y66" s="10" t="str">
        <f t="shared" si="398"/>
        <v>3671</v>
      </c>
      <c r="Z66" s="10" t="str">
        <f t="shared" si="398"/>
        <v>3672</v>
      </c>
      <c r="AA66" s="10" t="str">
        <f t="shared" si="398"/>
        <v>3673</v>
      </c>
      <c r="AB66" s="10" t="str">
        <f t="shared" si="398"/>
        <v>3674</v>
      </c>
      <c r="AC66" s="10" t="str">
        <f t="shared" si="398"/>
        <v>3675</v>
      </c>
      <c r="AD66" s="10" t="str">
        <f t="shared" si="398"/>
        <v>3676</v>
      </c>
      <c r="AE66" s="10" t="str">
        <f t="shared" si="398"/>
        <v>3677</v>
      </c>
      <c r="AF66" s="10" t="str">
        <f t="shared" si="398"/>
        <v>3678</v>
      </c>
      <c r="AG66" s="10" t="str">
        <f t="shared" si="398"/>
        <v>3679</v>
      </c>
      <c r="AH66" s="10" t="str">
        <f t="shared" si="398"/>
        <v>367A</v>
      </c>
      <c r="AI66" s="11" t="str">
        <f>DEC2HEX(CODE(AI65),4)</f>
        <v>367B</v>
      </c>
      <c r="AJ66" s="10" t="str">
        <f>DEC2HEX(CODE(AJ65),4)</f>
        <v>367C</v>
      </c>
      <c r="AK66" s="10" t="str">
        <f t="shared" ref="AK66:BN66" si="399">DEC2HEX(CODE(AK65),4)</f>
        <v>367D</v>
      </c>
      <c r="AL66" s="10" t="str">
        <f t="shared" si="399"/>
        <v>367E</v>
      </c>
      <c r="AM66" s="10" t="str">
        <f t="shared" si="399"/>
        <v>3721</v>
      </c>
      <c r="AN66" s="10" t="str">
        <f t="shared" si="399"/>
        <v>3722</v>
      </c>
      <c r="AO66" s="10" t="str">
        <f t="shared" si="399"/>
        <v>3723</v>
      </c>
      <c r="AP66" s="10" t="str">
        <f t="shared" si="399"/>
        <v>3724</v>
      </c>
      <c r="AQ66" s="10" t="str">
        <f t="shared" si="399"/>
        <v>3725</v>
      </c>
      <c r="AR66" s="10" t="str">
        <f t="shared" si="399"/>
        <v>3726</v>
      </c>
      <c r="AS66" s="10" t="str">
        <f t="shared" si="399"/>
        <v>3727</v>
      </c>
      <c r="AT66" s="10" t="str">
        <f t="shared" si="399"/>
        <v>3728</v>
      </c>
      <c r="AU66" s="10" t="str">
        <f t="shared" si="399"/>
        <v>3729</v>
      </c>
      <c r="AV66" s="10" t="str">
        <f t="shared" si="399"/>
        <v>372A</v>
      </c>
      <c r="AW66" s="10" t="str">
        <f t="shared" si="399"/>
        <v>372B</v>
      </c>
      <c r="AX66" s="10" t="str">
        <f t="shared" si="399"/>
        <v>372C</v>
      </c>
      <c r="AY66" s="11" t="str">
        <f t="shared" si="399"/>
        <v>372D</v>
      </c>
      <c r="AZ66" s="10" t="str">
        <f t="shared" si="399"/>
        <v>372E</v>
      </c>
      <c r="BA66" s="10" t="str">
        <f t="shared" si="399"/>
        <v>372F</v>
      </c>
      <c r="BB66" s="10" t="str">
        <f t="shared" si="399"/>
        <v>3730</v>
      </c>
      <c r="BC66" s="10" t="str">
        <f t="shared" si="399"/>
        <v>3731</v>
      </c>
      <c r="BD66" s="10" t="str">
        <f t="shared" si="399"/>
        <v>3732</v>
      </c>
      <c r="BE66" s="10" t="str">
        <f t="shared" si="399"/>
        <v>3733</v>
      </c>
      <c r="BF66" s="10" t="str">
        <f t="shared" si="399"/>
        <v>3734</v>
      </c>
      <c r="BG66" s="10" t="str">
        <f t="shared" si="399"/>
        <v>3735</v>
      </c>
      <c r="BH66" s="10" t="str">
        <f t="shared" si="399"/>
        <v>3736</v>
      </c>
      <c r="BI66" s="10" t="str">
        <f t="shared" si="399"/>
        <v>3737</v>
      </c>
      <c r="BJ66" s="10" t="str">
        <f t="shared" si="399"/>
        <v>3738</v>
      </c>
      <c r="BK66" s="10" t="str">
        <f t="shared" si="399"/>
        <v>3739</v>
      </c>
      <c r="BL66" s="10" t="str">
        <f t="shared" si="399"/>
        <v>373A</v>
      </c>
      <c r="BM66" s="10" t="str">
        <f t="shared" si="399"/>
        <v>373B</v>
      </c>
      <c r="BN66" s="10" t="str">
        <f t="shared" si="399"/>
        <v>373C</v>
      </c>
      <c r="BQ66">
        <f t="shared" si="386"/>
        <v>0</v>
      </c>
      <c r="BS66">
        <f t="shared" si="384"/>
        <v>0</v>
      </c>
    </row>
    <row r="67" spans="1:71" ht="26.5" x14ac:dyDescent="0.55000000000000004">
      <c r="A67">
        <f>A65+64*32</f>
        <v>65536</v>
      </c>
      <c r="B67" s="2" t="str">
        <f>DEC2HEX(A67,5)</f>
        <v>10000</v>
      </c>
      <c r="C67" s="7" t="str">
        <f>CHAR(14141+C$1)</f>
        <v>圭</v>
      </c>
      <c r="D67" s="7" t="str">
        <f t="shared" ref="D67:BN67" si="400">CHAR(14141+D$1)</f>
        <v>珪</v>
      </c>
      <c r="E67" s="7" t="str">
        <f t="shared" si="400"/>
        <v>型</v>
      </c>
      <c r="F67" s="7" t="str">
        <f t="shared" si="400"/>
        <v>契</v>
      </c>
      <c r="G67" s="7" t="str">
        <f t="shared" si="400"/>
        <v>形</v>
      </c>
      <c r="H67" s="7" t="str">
        <f t="shared" si="400"/>
        <v>径</v>
      </c>
      <c r="I67" s="7" t="str">
        <f t="shared" si="400"/>
        <v>恵</v>
      </c>
      <c r="J67" s="7" t="str">
        <f t="shared" si="400"/>
        <v>慶</v>
      </c>
      <c r="K67" s="7" t="str">
        <f t="shared" si="400"/>
        <v>慧</v>
      </c>
      <c r="L67" s="7" t="str">
        <f t="shared" si="400"/>
        <v>憩</v>
      </c>
      <c r="M67" s="7" t="str">
        <f t="shared" si="400"/>
        <v>掲</v>
      </c>
      <c r="N67" s="7" t="str">
        <f t="shared" si="400"/>
        <v>携</v>
      </c>
      <c r="O67" s="7" t="str">
        <f t="shared" si="400"/>
        <v>敬</v>
      </c>
      <c r="P67" s="7" t="str">
        <f t="shared" si="400"/>
        <v>景</v>
      </c>
      <c r="Q67" s="7" t="str">
        <f t="shared" si="400"/>
        <v>桂</v>
      </c>
      <c r="R67" s="7" t="str">
        <f t="shared" si="400"/>
        <v>渓</v>
      </c>
      <c r="S67" s="7" t="str">
        <f t="shared" si="400"/>
        <v>畦</v>
      </c>
      <c r="T67" s="7" t="str">
        <f t="shared" si="400"/>
        <v>稽</v>
      </c>
      <c r="U67" s="7" t="str">
        <f t="shared" si="400"/>
        <v>系</v>
      </c>
      <c r="V67" s="7" t="str">
        <f t="shared" si="400"/>
        <v>経</v>
      </c>
      <c r="W67" s="7" t="str">
        <f t="shared" si="400"/>
        <v>継</v>
      </c>
      <c r="X67" s="7" t="str">
        <f t="shared" si="400"/>
        <v>繋</v>
      </c>
      <c r="Y67" s="7" t="str">
        <f t="shared" si="400"/>
        <v>罫</v>
      </c>
      <c r="Z67" s="7" t="str">
        <f t="shared" si="400"/>
        <v>茎</v>
      </c>
      <c r="AA67" s="7" t="str">
        <f t="shared" si="400"/>
        <v>荊</v>
      </c>
      <c r="AB67" s="7" t="str">
        <f t="shared" si="400"/>
        <v>蛍</v>
      </c>
      <c r="AC67" s="7" t="str">
        <f t="shared" si="400"/>
        <v>計</v>
      </c>
      <c r="AD67" s="7" t="str">
        <f t="shared" si="400"/>
        <v>詣</v>
      </c>
      <c r="AE67" s="7" t="str">
        <f t="shared" si="400"/>
        <v>警</v>
      </c>
      <c r="AF67" s="7" t="str">
        <f t="shared" si="400"/>
        <v>軽</v>
      </c>
      <c r="AG67" s="7" t="str">
        <f t="shared" si="400"/>
        <v>頚</v>
      </c>
      <c r="AH67" s="7" t="str">
        <f t="shared" si="400"/>
        <v>鶏</v>
      </c>
      <c r="AI67" s="7" t="str">
        <f t="shared" si="400"/>
        <v>芸</v>
      </c>
      <c r="AJ67" s="7" t="str">
        <f t="shared" si="400"/>
        <v>迎</v>
      </c>
      <c r="AK67" s="7" t="str">
        <f t="shared" si="400"/>
        <v>鯨</v>
      </c>
      <c r="AL67" s="7" t="str">
        <f t="shared" si="400"/>
        <v>劇</v>
      </c>
      <c r="AM67" s="7" t="str">
        <f t="shared" si="400"/>
        <v>戟</v>
      </c>
      <c r="AN67" s="7" t="str">
        <f t="shared" si="400"/>
        <v>撃</v>
      </c>
      <c r="AO67" s="7" t="str">
        <f t="shared" si="400"/>
        <v>激</v>
      </c>
      <c r="AP67" s="7" t="str">
        <f t="shared" si="400"/>
        <v>隙</v>
      </c>
      <c r="AQ67" s="7" t="str">
        <f t="shared" si="400"/>
        <v>桁</v>
      </c>
      <c r="AR67" s="7" t="str">
        <f t="shared" si="400"/>
        <v>傑</v>
      </c>
      <c r="AS67" s="7" t="str">
        <f t="shared" si="400"/>
        <v>欠</v>
      </c>
      <c r="AT67" s="7" t="str">
        <f t="shared" si="400"/>
        <v>決</v>
      </c>
      <c r="AU67" s="7" t="str">
        <f t="shared" si="400"/>
        <v>潔</v>
      </c>
      <c r="AV67" s="7" t="str">
        <f t="shared" si="400"/>
        <v>穴</v>
      </c>
      <c r="AW67" s="7" t="str">
        <f t="shared" si="400"/>
        <v>結</v>
      </c>
      <c r="AX67" s="7" t="str">
        <f t="shared" si="400"/>
        <v>血</v>
      </c>
      <c r="AY67" s="7" t="str">
        <f t="shared" si="400"/>
        <v>訣</v>
      </c>
      <c r="AZ67" s="7" t="str">
        <f t="shared" si="400"/>
        <v>月</v>
      </c>
      <c r="BA67" s="7" t="str">
        <f t="shared" si="400"/>
        <v>件</v>
      </c>
      <c r="BB67" s="7" t="str">
        <f t="shared" si="400"/>
        <v>倹</v>
      </c>
      <c r="BC67" s="7" t="str">
        <f t="shared" si="400"/>
        <v>倦</v>
      </c>
      <c r="BD67" s="7" t="str">
        <f t="shared" si="400"/>
        <v>健</v>
      </c>
      <c r="BE67" s="7" t="str">
        <f t="shared" si="400"/>
        <v>兼</v>
      </c>
      <c r="BF67" s="7" t="str">
        <f t="shared" si="400"/>
        <v>券</v>
      </c>
      <c r="BG67" s="7" t="str">
        <f t="shared" si="400"/>
        <v>剣</v>
      </c>
      <c r="BH67" s="7" t="str">
        <f t="shared" si="400"/>
        <v>喧</v>
      </c>
      <c r="BI67" s="7" t="str">
        <f t="shared" si="400"/>
        <v>圏</v>
      </c>
      <c r="BJ67" s="7" t="str">
        <f t="shared" si="400"/>
        <v>堅</v>
      </c>
      <c r="BK67" s="7" t="str">
        <f t="shared" si="400"/>
        <v>嫌</v>
      </c>
      <c r="BL67" s="7" t="str">
        <f t="shared" si="400"/>
        <v>建</v>
      </c>
      <c r="BM67" s="7" t="str">
        <f t="shared" si="400"/>
        <v>憲</v>
      </c>
      <c r="BN67" s="7" t="str">
        <f t="shared" si="400"/>
        <v>懸</v>
      </c>
      <c r="BP67" s="3" t="s">
        <v>287</v>
      </c>
      <c r="BQ67">
        <f t="shared" si="386"/>
        <v>14141</v>
      </c>
      <c r="BS67">
        <f t="shared" si="384"/>
        <v>0</v>
      </c>
    </row>
    <row r="68" spans="1:71" x14ac:dyDescent="0.55000000000000004">
      <c r="C68" s="11" t="str">
        <f>DEC2HEX(CODE(C67),4)</f>
        <v>373D</v>
      </c>
      <c r="D68" s="10" t="str">
        <f>DEC2HEX(CODE(D67),4)</f>
        <v>373E</v>
      </c>
      <c r="E68" s="10" t="str">
        <f t="shared" ref="E68:AH68" si="401">DEC2HEX(CODE(E67),4)</f>
        <v>373F</v>
      </c>
      <c r="F68" s="10" t="str">
        <f t="shared" si="401"/>
        <v>3740</v>
      </c>
      <c r="G68" s="10" t="str">
        <f t="shared" si="401"/>
        <v>3741</v>
      </c>
      <c r="H68" s="10" t="str">
        <f t="shared" si="401"/>
        <v>3742</v>
      </c>
      <c r="I68" s="10" t="str">
        <f t="shared" si="401"/>
        <v>3743</v>
      </c>
      <c r="J68" s="10" t="str">
        <f t="shared" si="401"/>
        <v>3744</v>
      </c>
      <c r="K68" s="10" t="str">
        <f t="shared" si="401"/>
        <v>3745</v>
      </c>
      <c r="L68" s="10" t="str">
        <f t="shared" si="401"/>
        <v>3746</v>
      </c>
      <c r="M68" s="10" t="str">
        <f t="shared" si="401"/>
        <v>3747</v>
      </c>
      <c r="N68" s="10" t="str">
        <f t="shared" si="401"/>
        <v>3748</v>
      </c>
      <c r="O68" s="10" t="str">
        <f t="shared" si="401"/>
        <v>3749</v>
      </c>
      <c r="P68" s="10" t="str">
        <f t="shared" si="401"/>
        <v>374A</v>
      </c>
      <c r="Q68" s="10" t="str">
        <f t="shared" si="401"/>
        <v>374B</v>
      </c>
      <c r="R68" s="10" t="str">
        <f t="shared" si="401"/>
        <v>374C</v>
      </c>
      <c r="S68" s="11" t="str">
        <f t="shared" si="401"/>
        <v>374D</v>
      </c>
      <c r="T68" s="10" t="str">
        <f t="shared" si="401"/>
        <v>374E</v>
      </c>
      <c r="U68" s="10" t="str">
        <f t="shared" si="401"/>
        <v>374F</v>
      </c>
      <c r="V68" s="10" t="str">
        <f t="shared" si="401"/>
        <v>3750</v>
      </c>
      <c r="W68" s="10" t="str">
        <f t="shared" si="401"/>
        <v>3751</v>
      </c>
      <c r="X68" s="10" t="str">
        <f t="shared" si="401"/>
        <v>3752</v>
      </c>
      <c r="Y68" s="10" t="str">
        <f t="shared" si="401"/>
        <v>3753</v>
      </c>
      <c r="Z68" s="10" t="str">
        <f t="shared" si="401"/>
        <v>3754</v>
      </c>
      <c r="AA68" s="10" t="str">
        <f t="shared" si="401"/>
        <v>3755</v>
      </c>
      <c r="AB68" s="10" t="str">
        <f t="shared" si="401"/>
        <v>3756</v>
      </c>
      <c r="AC68" s="10" t="str">
        <f t="shared" si="401"/>
        <v>3757</v>
      </c>
      <c r="AD68" s="10" t="str">
        <f t="shared" si="401"/>
        <v>3758</v>
      </c>
      <c r="AE68" s="10" t="str">
        <f t="shared" si="401"/>
        <v>3759</v>
      </c>
      <c r="AF68" s="10" t="str">
        <f t="shared" si="401"/>
        <v>375A</v>
      </c>
      <c r="AG68" s="10" t="str">
        <f t="shared" si="401"/>
        <v>375B</v>
      </c>
      <c r="AH68" s="10" t="str">
        <f t="shared" si="401"/>
        <v>375C</v>
      </c>
      <c r="AI68" s="11" t="str">
        <f>DEC2HEX(CODE(AI67),4)</f>
        <v>375D</v>
      </c>
      <c r="AJ68" s="10" t="str">
        <f>DEC2HEX(CODE(AJ67),4)</f>
        <v>375E</v>
      </c>
      <c r="AK68" s="10" t="str">
        <f t="shared" ref="AK68:BN68" si="402">DEC2HEX(CODE(AK67),4)</f>
        <v>375F</v>
      </c>
      <c r="AL68" s="10" t="str">
        <f t="shared" si="402"/>
        <v>3760</v>
      </c>
      <c r="AM68" s="10" t="str">
        <f t="shared" si="402"/>
        <v>3761</v>
      </c>
      <c r="AN68" s="10" t="str">
        <f t="shared" si="402"/>
        <v>3762</v>
      </c>
      <c r="AO68" s="10" t="str">
        <f t="shared" si="402"/>
        <v>3763</v>
      </c>
      <c r="AP68" s="10" t="str">
        <f t="shared" si="402"/>
        <v>3764</v>
      </c>
      <c r="AQ68" s="10" t="str">
        <f t="shared" si="402"/>
        <v>3765</v>
      </c>
      <c r="AR68" s="10" t="str">
        <f t="shared" si="402"/>
        <v>3766</v>
      </c>
      <c r="AS68" s="10" t="str">
        <f t="shared" si="402"/>
        <v>3767</v>
      </c>
      <c r="AT68" s="10" t="str">
        <f t="shared" si="402"/>
        <v>3768</v>
      </c>
      <c r="AU68" s="10" t="str">
        <f t="shared" si="402"/>
        <v>3769</v>
      </c>
      <c r="AV68" s="10" t="str">
        <f t="shared" si="402"/>
        <v>376A</v>
      </c>
      <c r="AW68" s="10" t="str">
        <f t="shared" si="402"/>
        <v>376B</v>
      </c>
      <c r="AX68" s="10" t="str">
        <f t="shared" si="402"/>
        <v>376C</v>
      </c>
      <c r="AY68" s="11" t="str">
        <f t="shared" si="402"/>
        <v>376D</v>
      </c>
      <c r="AZ68" s="10" t="str">
        <f t="shared" si="402"/>
        <v>376E</v>
      </c>
      <c r="BA68" s="10" t="str">
        <f t="shared" si="402"/>
        <v>376F</v>
      </c>
      <c r="BB68" s="10" t="str">
        <f t="shared" si="402"/>
        <v>3770</v>
      </c>
      <c r="BC68" s="10" t="str">
        <f t="shared" si="402"/>
        <v>3771</v>
      </c>
      <c r="BD68" s="10" t="str">
        <f t="shared" si="402"/>
        <v>3772</v>
      </c>
      <c r="BE68" s="10" t="str">
        <f t="shared" si="402"/>
        <v>3773</v>
      </c>
      <c r="BF68" s="10" t="str">
        <f t="shared" si="402"/>
        <v>3774</v>
      </c>
      <c r="BG68" s="10" t="str">
        <f t="shared" si="402"/>
        <v>3775</v>
      </c>
      <c r="BH68" s="10" t="str">
        <f t="shared" si="402"/>
        <v>3776</v>
      </c>
      <c r="BI68" s="10" t="str">
        <f t="shared" si="402"/>
        <v>3777</v>
      </c>
      <c r="BJ68" s="10" t="str">
        <f t="shared" si="402"/>
        <v>3778</v>
      </c>
      <c r="BK68" s="10" t="str">
        <f t="shared" si="402"/>
        <v>3779</v>
      </c>
      <c r="BL68" s="10" t="str">
        <f t="shared" si="402"/>
        <v>377A</v>
      </c>
      <c r="BM68" s="10" t="str">
        <f t="shared" si="402"/>
        <v>377B</v>
      </c>
      <c r="BN68" s="10" t="str">
        <f t="shared" si="402"/>
        <v>377C</v>
      </c>
      <c r="BQ68">
        <f t="shared" si="386"/>
        <v>0</v>
      </c>
      <c r="BS68">
        <f t="shared" si="384"/>
        <v>0</v>
      </c>
    </row>
    <row r="69" spans="1:71" ht="26.5" x14ac:dyDescent="0.55000000000000004">
      <c r="A69">
        <f>A67+64*32</f>
        <v>67584</v>
      </c>
      <c r="B69" s="2" t="str">
        <f>DEC2HEX(A69,5)</f>
        <v>10800</v>
      </c>
      <c r="C69" s="7" t="str">
        <f>CHAR(14205+C$1)</f>
        <v>拳</v>
      </c>
      <c r="D69" s="7" t="str">
        <f t="shared" ref="D69" si="403">CHAR(14205+D$1)</f>
        <v>捲</v>
      </c>
      <c r="E69" s="7" t="str">
        <f>CHAR(14369+E$1-2)</f>
        <v>検</v>
      </c>
      <c r="F69" s="7" t="str">
        <f t="shared" ref="F69:BN69" si="404">CHAR(14369+F$1-2)</f>
        <v>権</v>
      </c>
      <c r="G69" s="7" t="str">
        <f t="shared" si="404"/>
        <v>牽</v>
      </c>
      <c r="H69" s="7" t="str">
        <f t="shared" si="404"/>
        <v>犬</v>
      </c>
      <c r="I69" s="7" t="str">
        <f t="shared" si="404"/>
        <v>献</v>
      </c>
      <c r="J69" s="7" t="str">
        <f t="shared" si="404"/>
        <v>研</v>
      </c>
      <c r="K69" s="7" t="str">
        <f t="shared" si="404"/>
        <v>硯</v>
      </c>
      <c r="L69" s="7" t="str">
        <f t="shared" si="404"/>
        <v>絹</v>
      </c>
      <c r="M69" s="7" t="str">
        <f t="shared" si="404"/>
        <v>県</v>
      </c>
      <c r="N69" s="7" t="str">
        <f t="shared" si="404"/>
        <v>肩</v>
      </c>
      <c r="O69" s="7" t="str">
        <f t="shared" si="404"/>
        <v>見</v>
      </c>
      <c r="P69" s="7" t="str">
        <f t="shared" si="404"/>
        <v>謙</v>
      </c>
      <c r="Q69" s="7" t="str">
        <f t="shared" si="404"/>
        <v>賢</v>
      </c>
      <c r="R69" s="7" t="str">
        <f t="shared" si="404"/>
        <v>軒</v>
      </c>
      <c r="S69" s="7" t="str">
        <f t="shared" si="404"/>
        <v>遣</v>
      </c>
      <c r="T69" s="7" t="str">
        <f t="shared" si="404"/>
        <v>鍵</v>
      </c>
      <c r="U69" s="7" t="str">
        <f t="shared" si="404"/>
        <v>険</v>
      </c>
      <c r="V69" s="7" t="str">
        <f t="shared" si="404"/>
        <v>顕</v>
      </c>
      <c r="W69" s="7" t="str">
        <f t="shared" si="404"/>
        <v>験</v>
      </c>
      <c r="X69" s="7" t="str">
        <f t="shared" si="404"/>
        <v>鹸</v>
      </c>
      <c r="Y69" s="7" t="str">
        <f t="shared" si="404"/>
        <v>元</v>
      </c>
      <c r="Z69" s="7" t="str">
        <f t="shared" si="404"/>
        <v>原</v>
      </c>
      <c r="AA69" s="7" t="str">
        <f t="shared" si="404"/>
        <v>厳</v>
      </c>
      <c r="AB69" s="7" t="str">
        <f t="shared" si="404"/>
        <v>幻</v>
      </c>
      <c r="AC69" s="7" t="str">
        <f t="shared" si="404"/>
        <v>弦</v>
      </c>
      <c r="AD69" s="7" t="str">
        <f t="shared" si="404"/>
        <v>減</v>
      </c>
      <c r="AE69" s="7" t="str">
        <f t="shared" si="404"/>
        <v>源</v>
      </c>
      <c r="AF69" s="7" t="str">
        <f t="shared" si="404"/>
        <v>玄</v>
      </c>
      <c r="AG69" s="7" t="str">
        <f t="shared" si="404"/>
        <v>現</v>
      </c>
      <c r="AH69" s="7" t="str">
        <f t="shared" si="404"/>
        <v>絃</v>
      </c>
      <c r="AI69" s="7" t="str">
        <f t="shared" si="404"/>
        <v>舷</v>
      </c>
      <c r="AJ69" s="7" t="str">
        <f t="shared" si="404"/>
        <v>言</v>
      </c>
      <c r="AK69" s="7" t="str">
        <f t="shared" si="404"/>
        <v>諺</v>
      </c>
      <c r="AL69" s="7" t="str">
        <f t="shared" si="404"/>
        <v>限</v>
      </c>
      <c r="AM69" s="7" t="str">
        <f t="shared" si="404"/>
        <v>乎</v>
      </c>
      <c r="AN69" s="7" t="str">
        <f t="shared" si="404"/>
        <v>個</v>
      </c>
      <c r="AO69" s="7" t="str">
        <f t="shared" si="404"/>
        <v>古</v>
      </c>
      <c r="AP69" s="7" t="str">
        <f t="shared" si="404"/>
        <v>呼</v>
      </c>
      <c r="AQ69" s="7" t="str">
        <f t="shared" si="404"/>
        <v>固</v>
      </c>
      <c r="AR69" s="7" t="str">
        <f t="shared" si="404"/>
        <v>姑</v>
      </c>
      <c r="AS69" s="7" t="str">
        <f t="shared" si="404"/>
        <v>孤</v>
      </c>
      <c r="AT69" s="7" t="str">
        <f t="shared" si="404"/>
        <v>己</v>
      </c>
      <c r="AU69" s="7" t="str">
        <f t="shared" si="404"/>
        <v>庫</v>
      </c>
      <c r="AV69" s="7" t="str">
        <f t="shared" si="404"/>
        <v>弧</v>
      </c>
      <c r="AW69" s="7" t="str">
        <f t="shared" si="404"/>
        <v>戸</v>
      </c>
      <c r="AX69" s="7" t="str">
        <f t="shared" si="404"/>
        <v>故</v>
      </c>
      <c r="AY69" s="7" t="str">
        <f t="shared" si="404"/>
        <v>枯</v>
      </c>
      <c r="AZ69" s="7" t="str">
        <f t="shared" si="404"/>
        <v>湖</v>
      </c>
      <c r="BA69" s="7" t="str">
        <f t="shared" si="404"/>
        <v>狐</v>
      </c>
      <c r="BB69" s="7" t="str">
        <f t="shared" si="404"/>
        <v>糊</v>
      </c>
      <c r="BC69" s="7" t="str">
        <f t="shared" si="404"/>
        <v>袴</v>
      </c>
      <c r="BD69" s="7" t="str">
        <f t="shared" si="404"/>
        <v>股</v>
      </c>
      <c r="BE69" s="7" t="str">
        <f t="shared" si="404"/>
        <v>胡</v>
      </c>
      <c r="BF69" s="7" t="str">
        <f t="shared" si="404"/>
        <v>菰</v>
      </c>
      <c r="BG69" s="7" t="str">
        <f t="shared" si="404"/>
        <v>虎</v>
      </c>
      <c r="BH69" s="7" t="str">
        <f t="shared" si="404"/>
        <v>誇</v>
      </c>
      <c r="BI69" s="7" t="str">
        <f t="shared" si="404"/>
        <v>跨</v>
      </c>
      <c r="BJ69" s="7" t="str">
        <f t="shared" si="404"/>
        <v>鈷</v>
      </c>
      <c r="BK69" s="7" t="str">
        <f t="shared" si="404"/>
        <v>雇</v>
      </c>
      <c r="BL69" s="7" t="str">
        <f t="shared" si="404"/>
        <v>顧</v>
      </c>
      <c r="BM69" s="7" t="str">
        <f t="shared" si="404"/>
        <v>鼓</v>
      </c>
      <c r="BN69" s="7" t="str">
        <f t="shared" si="404"/>
        <v>五</v>
      </c>
      <c r="BP69" s="3" t="s">
        <v>288</v>
      </c>
      <c r="BQ69">
        <f t="shared" si="386"/>
        <v>14205</v>
      </c>
      <c r="BR69" s="3" t="s">
        <v>289</v>
      </c>
      <c r="BS69">
        <f t="shared" si="384"/>
        <v>14369</v>
      </c>
    </row>
    <row r="70" spans="1:71" x14ac:dyDescent="0.55000000000000004">
      <c r="C70" s="11" t="str">
        <f>DEC2HEX(CODE(C69),4)</f>
        <v>377D</v>
      </c>
      <c r="D70" s="10" t="str">
        <f>DEC2HEX(CODE(D69),4)</f>
        <v>377E</v>
      </c>
      <c r="E70" s="10" t="str">
        <f t="shared" ref="E70:AH70" si="405">DEC2HEX(CODE(E69),4)</f>
        <v>3821</v>
      </c>
      <c r="F70" s="10" t="str">
        <f t="shared" si="405"/>
        <v>3822</v>
      </c>
      <c r="G70" s="10" t="str">
        <f t="shared" si="405"/>
        <v>3823</v>
      </c>
      <c r="H70" s="10" t="str">
        <f t="shared" si="405"/>
        <v>3824</v>
      </c>
      <c r="I70" s="10" t="str">
        <f t="shared" si="405"/>
        <v>3825</v>
      </c>
      <c r="J70" s="10" t="str">
        <f t="shared" si="405"/>
        <v>3826</v>
      </c>
      <c r="K70" s="10" t="str">
        <f t="shared" si="405"/>
        <v>3827</v>
      </c>
      <c r="L70" s="10" t="str">
        <f t="shared" si="405"/>
        <v>3828</v>
      </c>
      <c r="M70" s="10" t="str">
        <f t="shared" si="405"/>
        <v>3829</v>
      </c>
      <c r="N70" s="10" t="str">
        <f t="shared" si="405"/>
        <v>382A</v>
      </c>
      <c r="O70" s="10" t="str">
        <f t="shared" si="405"/>
        <v>382B</v>
      </c>
      <c r="P70" s="10" t="str">
        <f t="shared" si="405"/>
        <v>382C</v>
      </c>
      <c r="Q70" s="10" t="str">
        <f t="shared" si="405"/>
        <v>382D</v>
      </c>
      <c r="R70" s="10" t="str">
        <f t="shared" si="405"/>
        <v>382E</v>
      </c>
      <c r="S70" s="11" t="str">
        <f t="shared" si="405"/>
        <v>382F</v>
      </c>
      <c r="T70" s="10" t="str">
        <f t="shared" si="405"/>
        <v>3830</v>
      </c>
      <c r="U70" s="10" t="str">
        <f t="shared" si="405"/>
        <v>3831</v>
      </c>
      <c r="V70" s="10" t="str">
        <f t="shared" si="405"/>
        <v>3832</v>
      </c>
      <c r="W70" s="10" t="str">
        <f t="shared" si="405"/>
        <v>3833</v>
      </c>
      <c r="X70" s="10" t="str">
        <f t="shared" si="405"/>
        <v>3834</v>
      </c>
      <c r="Y70" s="10" t="str">
        <f t="shared" si="405"/>
        <v>3835</v>
      </c>
      <c r="Z70" s="10" t="str">
        <f t="shared" si="405"/>
        <v>3836</v>
      </c>
      <c r="AA70" s="10" t="str">
        <f t="shared" si="405"/>
        <v>3837</v>
      </c>
      <c r="AB70" s="10" t="str">
        <f t="shared" si="405"/>
        <v>3838</v>
      </c>
      <c r="AC70" s="10" t="str">
        <f t="shared" si="405"/>
        <v>3839</v>
      </c>
      <c r="AD70" s="10" t="str">
        <f t="shared" si="405"/>
        <v>383A</v>
      </c>
      <c r="AE70" s="10" t="str">
        <f t="shared" si="405"/>
        <v>383B</v>
      </c>
      <c r="AF70" s="10" t="str">
        <f t="shared" si="405"/>
        <v>383C</v>
      </c>
      <c r="AG70" s="10" t="str">
        <f t="shared" si="405"/>
        <v>383D</v>
      </c>
      <c r="AH70" s="10" t="str">
        <f t="shared" si="405"/>
        <v>383E</v>
      </c>
      <c r="AI70" s="11" t="str">
        <f>DEC2HEX(CODE(AI69),4)</f>
        <v>383F</v>
      </c>
      <c r="AJ70" s="10" t="str">
        <f>DEC2HEX(CODE(AJ69),4)</f>
        <v>3840</v>
      </c>
      <c r="AK70" s="10" t="str">
        <f t="shared" ref="AK70:BN70" si="406">DEC2HEX(CODE(AK69),4)</f>
        <v>3841</v>
      </c>
      <c r="AL70" s="10" t="str">
        <f t="shared" si="406"/>
        <v>3842</v>
      </c>
      <c r="AM70" s="10" t="str">
        <f t="shared" si="406"/>
        <v>3843</v>
      </c>
      <c r="AN70" s="10" t="str">
        <f t="shared" si="406"/>
        <v>3844</v>
      </c>
      <c r="AO70" s="10" t="str">
        <f t="shared" si="406"/>
        <v>3845</v>
      </c>
      <c r="AP70" s="10" t="str">
        <f t="shared" si="406"/>
        <v>3846</v>
      </c>
      <c r="AQ70" s="10" t="str">
        <f t="shared" si="406"/>
        <v>3847</v>
      </c>
      <c r="AR70" s="10" t="str">
        <f t="shared" si="406"/>
        <v>3848</v>
      </c>
      <c r="AS70" s="10" t="str">
        <f t="shared" si="406"/>
        <v>3849</v>
      </c>
      <c r="AT70" s="10" t="str">
        <f t="shared" si="406"/>
        <v>384A</v>
      </c>
      <c r="AU70" s="10" t="str">
        <f t="shared" si="406"/>
        <v>384B</v>
      </c>
      <c r="AV70" s="10" t="str">
        <f t="shared" si="406"/>
        <v>384C</v>
      </c>
      <c r="AW70" s="10" t="str">
        <f t="shared" si="406"/>
        <v>384D</v>
      </c>
      <c r="AX70" s="10" t="str">
        <f t="shared" si="406"/>
        <v>384E</v>
      </c>
      <c r="AY70" s="11" t="str">
        <f t="shared" si="406"/>
        <v>384F</v>
      </c>
      <c r="AZ70" s="10" t="str">
        <f t="shared" si="406"/>
        <v>3850</v>
      </c>
      <c r="BA70" s="10" t="str">
        <f t="shared" si="406"/>
        <v>3851</v>
      </c>
      <c r="BB70" s="10" t="str">
        <f t="shared" si="406"/>
        <v>3852</v>
      </c>
      <c r="BC70" s="10" t="str">
        <f t="shared" si="406"/>
        <v>3853</v>
      </c>
      <c r="BD70" s="10" t="str">
        <f t="shared" si="406"/>
        <v>3854</v>
      </c>
      <c r="BE70" s="10" t="str">
        <f t="shared" si="406"/>
        <v>3855</v>
      </c>
      <c r="BF70" s="10" t="str">
        <f t="shared" si="406"/>
        <v>3856</v>
      </c>
      <c r="BG70" s="10" t="str">
        <f t="shared" si="406"/>
        <v>3857</v>
      </c>
      <c r="BH70" s="10" t="str">
        <f t="shared" si="406"/>
        <v>3858</v>
      </c>
      <c r="BI70" s="10" t="str">
        <f t="shared" si="406"/>
        <v>3859</v>
      </c>
      <c r="BJ70" s="10" t="str">
        <f t="shared" si="406"/>
        <v>385A</v>
      </c>
      <c r="BK70" s="10" t="str">
        <f t="shared" si="406"/>
        <v>385B</v>
      </c>
      <c r="BL70" s="10" t="str">
        <f t="shared" si="406"/>
        <v>385C</v>
      </c>
      <c r="BM70" s="10" t="str">
        <f t="shared" si="406"/>
        <v>385D</v>
      </c>
      <c r="BN70" s="10" t="str">
        <f t="shared" si="406"/>
        <v>385E</v>
      </c>
      <c r="BQ70">
        <f t="shared" si="386"/>
        <v>0</v>
      </c>
      <c r="BS70">
        <f t="shared" si="384"/>
        <v>0</v>
      </c>
    </row>
    <row r="71" spans="1:71" ht="26.5" x14ac:dyDescent="0.55000000000000004">
      <c r="A71">
        <f>A69+64*32</f>
        <v>69632</v>
      </c>
      <c r="B71" s="2" t="str">
        <f>DEC2HEX(A71,5)</f>
        <v>11000</v>
      </c>
      <c r="C71" s="7" t="str">
        <f>CHAR(14431+C$1)</f>
        <v>互</v>
      </c>
      <c r="D71" s="7" t="str">
        <f t="shared" ref="D71:AH71" si="407">CHAR(14431+D$1)</f>
        <v>伍</v>
      </c>
      <c r="E71" s="7" t="str">
        <f t="shared" si="407"/>
        <v>午</v>
      </c>
      <c r="F71" s="7" t="str">
        <f t="shared" si="407"/>
        <v>呉</v>
      </c>
      <c r="G71" s="7" t="str">
        <f t="shared" si="407"/>
        <v>吾</v>
      </c>
      <c r="H71" s="7" t="str">
        <f t="shared" si="407"/>
        <v>娯</v>
      </c>
      <c r="I71" s="7" t="str">
        <f t="shared" si="407"/>
        <v>後</v>
      </c>
      <c r="J71" s="7" t="str">
        <f t="shared" si="407"/>
        <v>御</v>
      </c>
      <c r="K71" s="7" t="str">
        <f t="shared" si="407"/>
        <v>悟</v>
      </c>
      <c r="L71" s="7" t="str">
        <f t="shared" si="407"/>
        <v>梧</v>
      </c>
      <c r="M71" s="7" t="str">
        <f t="shared" si="407"/>
        <v>檎</v>
      </c>
      <c r="N71" s="7" t="str">
        <f t="shared" si="407"/>
        <v>瑚</v>
      </c>
      <c r="O71" s="7" t="str">
        <f t="shared" si="407"/>
        <v>碁</v>
      </c>
      <c r="P71" s="7" t="str">
        <f t="shared" si="407"/>
        <v>語</v>
      </c>
      <c r="Q71" s="7" t="str">
        <f t="shared" si="407"/>
        <v>誤</v>
      </c>
      <c r="R71" s="7" t="str">
        <f t="shared" si="407"/>
        <v>護</v>
      </c>
      <c r="S71" s="7" t="str">
        <f t="shared" si="407"/>
        <v>醐</v>
      </c>
      <c r="T71" s="7" t="str">
        <f t="shared" si="407"/>
        <v>乞</v>
      </c>
      <c r="U71" s="7" t="str">
        <f t="shared" si="407"/>
        <v>鯉</v>
      </c>
      <c r="V71" s="7" t="str">
        <f t="shared" si="407"/>
        <v>交</v>
      </c>
      <c r="W71" s="7" t="str">
        <f t="shared" si="407"/>
        <v>佼</v>
      </c>
      <c r="X71" s="7" t="str">
        <f t="shared" si="407"/>
        <v>侯</v>
      </c>
      <c r="Y71" s="7" t="str">
        <f t="shared" si="407"/>
        <v>候</v>
      </c>
      <c r="Z71" s="7" t="str">
        <f t="shared" si="407"/>
        <v>倖</v>
      </c>
      <c r="AA71" s="7" t="str">
        <f t="shared" si="407"/>
        <v>光</v>
      </c>
      <c r="AB71" s="7" t="str">
        <f t="shared" si="407"/>
        <v>公</v>
      </c>
      <c r="AC71" s="7" t="str">
        <f t="shared" si="407"/>
        <v>功</v>
      </c>
      <c r="AD71" s="7" t="str">
        <f t="shared" si="407"/>
        <v>効</v>
      </c>
      <c r="AE71" s="7" t="str">
        <f t="shared" si="407"/>
        <v>勾</v>
      </c>
      <c r="AF71" s="7" t="str">
        <f t="shared" si="407"/>
        <v>厚</v>
      </c>
      <c r="AG71" s="7" t="str">
        <f t="shared" si="407"/>
        <v>口</v>
      </c>
      <c r="AH71" s="7" t="str">
        <f t="shared" si="407"/>
        <v>向</v>
      </c>
      <c r="AI71" s="7" t="str">
        <f>CHAR(14625+AI$1-32)</f>
        <v>后</v>
      </c>
      <c r="AJ71" s="7" t="str">
        <f t="shared" ref="AJ71:BN71" si="408">CHAR(14625+AJ$1-32)</f>
        <v>喉</v>
      </c>
      <c r="AK71" s="7" t="str">
        <f t="shared" si="408"/>
        <v>坑</v>
      </c>
      <c r="AL71" s="7" t="str">
        <f t="shared" si="408"/>
        <v>垢</v>
      </c>
      <c r="AM71" s="7" t="str">
        <f t="shared" si="408"/>
        <v>好</v>
      </c>
      <c r="AN71" s="7" t="str">
        <f t="shared" si="408"/>
        <v>孔</v>
      </c>
      <c r="AO71" s="7" t="str">
        <f t="shared" si="408"/>
        <v>孝</v>
      </c>
      <c r="AP71" s="7" t="str">
        <f t="shared" si="408"/>
        <v>宏</v>
      </c>
      <c r="AQ71" s="7" t="str">
        <f t="shared" si="408"/>
        <v>工</v>
      </c>
      <c r="AR71" s="7" t="str">
        <f t="shared" si="408"/>
        <v>巧</v>
      </c>
      <c r="AS71" s="7" t="str">
        <f t="shared" si="408"/>
        <v>巷</v>
      </c>
      <c r="AT71" s="7" t="str">
        <f t="shared" si="408"/>
        <v>幸</v>
      </c>
      <c r="AU71" s="7" t="str">
        <f t="shared" si="408"/>
        <v>広</v>
      </c>
      <c r="AV71" s="7" t="str">
        <f t="shared" si="408"/>
        <v>庚</v>
      </c>
      <c r="AW71" s="7" t="str">
        <f t="shared" si="408"/>
        <v>康</v>
      </c>
      <c r="AX71" s="7" t="str">
        <f t="shared" si="408"/>
        <v>弘</v>
      </c>
      <c r="AY71" s="7" t="str">
        <f t="shared" si="408"/>
        <v>恒</v>
      </c>
      <c r="AZ71" s="7" t="str">
        <f t="shared" si="408"/>
        <v>慌</v>
      </c>
      <c r="BA71" s="7" t="str">
        <f t="shared" si="408"/>
        <v>抗</v>
      </c>
      <c r="BB71" s="7" t="str">
        <f t="shared" si="408"/>
        <v>拘</v>
      </c>
      <c r="BC71" s="7" t="str">
        <f t="shared" si="408"/>
        <v>控</v>
      </c>
      <c r="BD71" s="7" t="str">
        <f t="shared" si="408"/>
        <v>攻</v>
      </c>
      <c r="BE71" s="7" t="str">
        <f t="shared" si="408"/>
        <v>昂</v>
      </c>
      <c r="BF71" s="7" t="str">
        <f t="shared" si="408"/>
        <v>晃</v>
      </c>
      <c r="BG71" s="7" t="str">
        <f t="shared" si="408"/>
        <v>更</v>
      </c>
      <c r="BH71" s="7" t="str">
        <f t="shared" si="408"/>
        <v>杭</v>
      </c>
      <c r="BI71" s="7" t="str">
        <f t="shared" si="408"/>
        <v>校</v>
      </c>
      <c r="BJ71" s="7" t="str">
        <f t="shared" si="408"/>
        <v>梗</v>
      </c>
      <c r="BK71" s="7" t="str">
        <f t="shared" si="408"/>
        <v>構</v>
      </c>
      <c r="BL71" s="7" t="str">
        <f t="shared" si="408"/>
        <v>江</v>
      </c>
      <c r="BM71" s="7" t="str">
        <f t="shared" si="408"/>
        <v>洪</v>
      </c>
      <c r="BN71" s="7" t="str">
        <f t="shared" si="408"/>
        <v>浩</v>
      </c>
      <c r="BP71" s="3" t="s">
        <v>290</v>
      </c>
      <c r="BQ71">
        <f t="shared" si="386"/>
        <v>14431</v>
      </c>
      <c r="BR71" s="3" t="s">
        <v>291</v>
      </c>
      <c r="BS71">
        <f t="shared" si="384"/>
        <v>14625</v>
      </c>
    </row>
    <row r="72" spans="1:71" x14ac:dyDescent="0.55000000000000004">
      <c r="C72" s="11" t="str">
        <f>DEC2HEX(CODE(C71),4)</f>
        <v>385F</v>
      </c>
      <c r="D72" s="10" t="str">
        <f>DEC2HEX(CODE(D71),4)</f>
        <v>3860</v>
      </c>
      <c r="E72" s="10" t="str">
        <f t="shared" ref="E72:AH72" si="409">DEC2HEX(CODE(E71),4)</f>
        <v>3861</v>
      </c>
      <c r="F72" s="10" t="str">
        <f t="shared" si="409"/>
        <v>3862</v>
      </c>
      <c r="G72" s="10" t="str">
        <f t="shared" si="409"/>
        <v>3863</v>
      </c>
      <c r="H72" s="10" t="str">
        <f t="shared" si="409"/>
        <v>3864</v>
      </c>
      <c r="I72" s="10" t="str">
        <f t="shared" si="409"/>
        <v>3865</v>
      </c>
      <c r="J72" s="10" t="str">
        <f t="shared" si="409"/>
        <v>3866</v>
      </c>
      <c r="K72" s="10" t="str">
        <f t="shared" si="409"/>
        <v>3867</v>
      </c>
      <c r="L72" s="10" t="str">
        <f t="shared" si="409"/>
        <v>3868</v>
      </c>
      <c r="M72" s="10" t="str">
        <f t="shared" si="409"/>
        <v>3869</v>
      </c>
      <c r="N72" s="10" t="str">
        <f t="shared" si="409"/>
        <v>386A</v>
      </c>
      <c r="O72" s="10" t="str">
        <f t="shared" si="409"/>
        <v>386B</v>
      </c>
      <c r="P72" s="10" t="str">
        <f t="shared" si="409"/>
        <v>386C</v>
      </c>
      <c r="Q72" s="10" t="str">
        <f t="shared" si="409"/>
        <v>386D</v>
      </c>
      <c r="R72" s="10" t="str">
        <f t="shared" si="409"/>
        <v>386E</v>
      </c>
      <c r="S72" s="11" t="str">
        <f t="shared" si="409"/>
        <v>386F</v>
      </c>
      <c r="T72" s="10" t="str">
        <f t="shared" si="409"/>
        <v>3870</v>
      </c>
      <c r="U72" s="10" t="str">
        <f t="shared" si="409"/>
        <v>3871</v>
      </c>
      <c r="V72" s="10" t="str">
        <f t="shared" si="409"/>
        <v>3872</v>
      </c>
      <c r="W72" s="10" t="str">
        <f t="shared" si="409"/>
        <v>3873</v>
      </c>
      <c r="X72" s="10" t="str">
        <f t="shared" si="409"/>
        <v>3874</v>
      </c>
      <c r="Y72" s="10" t="str">
        <f t="shared" si="409"/>
        <v>3875</v>
      </c>
      <c r="Z72" s="10" t="str">
        <f t="shared" si="409"/>
        <v>3876</v>
      </c>
      <c r="AA72" s="10" t="str">
        <f t="shared" si="409"/>
        <v>3877</v>
      </c>
      <c r="AB72" s="10" t="str">
        <f t="shared" si="409"/>
        <v>3878</v>
      </c>
      <c r="AC72" s="10" t="str">
        <f t="shared" si="409"/>
        <v>3879</v>
      </c>
      <c r="AD72" s="10" t="str">
        <f t="shared" si="409"/>
        <v>387A</v>
      </c>
      <c r="AE72" s="10" t="str">
        <f t="shared" si="409"/>
        <v>387B</v>
      </c>
      <c r="AF72" s="10" t="str">
        <f t="shared" si="409"/>
        <v>387C</v>
      </c>
      <c r="AG72" s="10" t="str">
        <f t="shared" si="409"/>
        <v>387D</v>
      </c>
      <c r="AH72" s="10" t="str">
        <f t="shared" si="409"/>
        <v>387E</v>
      </c>
      <c r="AI72" s="11" t="str">
        <f>DEC2HEX(CODE(AI71),4)</f>
        <v>3921</v>
      </c>
      <c r="AJ72" s="10" t="str">
        <f>DEC2HEX(CODE(AJ71),4)</f>
        <v>3922</v>
      </c>
      <c r="AK72" s="10" t="str">
        <f t="shared" ref="AK72:BN72" si="410">DEC2HEX(CODE(AK71),4)</f>
        <v>3923</v>
      </c>
      <c r="AL72" s="10" t="str">
        <f t="shared" si="410"/>
        <v>3924</v>
      </c>
      <c r="AM72" s="10" t="str">
        <f t="shared" si="410"/>
        <v>3925</v>
      </c>
      <c r="AN72" s="10" t="str">
        <f t="shared" si="410"/>
        <v>3926</v>
      </c>
      <c r="AO72" s="10" t="str">
        <f t="shared" si="410"/>
        <v>3927</v>
      </c>
      <c r="AP72" s="10" t="str">
        <f t="shared" si="410"/>
        <v>3928</v>
      </c>
      <c r="AQ72" s="10" t="str">
        <f t="shared" si="410"/>
        <v>3929</v>
      </c>
      <c r="AR72" s="10" t="str">
        <f t="shared" si="410"/>
        <v>392A</v>
      </c>
      <c r="AS72" s="10" t="str">
        <f t="shared" si="410"/>
        <v>392B</v>
      </c>
      <c r="AT72" s="10" t="str">
        <f t="shared" si="410"/>
        <v>392C</v>
      </c>
      <c r="AU72" s="10" t="str">
        <f t="shared" si="410"/>
        <v>392D</v>
      </c>
      <c r="AV72" s="10" t="str">
        <f t="shared" si="410"/>
        <v>392E</v>
      </c>
      <c r="AW72" s="10" t="str">
        <f t="shared" si="410"/>
        <v>392F</v>
      </c>
      <c r="AX72" s="10" t="str">
        <f t="shared" si="410"/>
        <v>3930</v>
      </c>
      <c r="AY72" s="11" t="str">
        <f t="shared" si="410"/>
        <v>3931</v>
      </c>
      <c r="AZ72" s="10" t="str">
        <f t="shared" si="410"/>
        <v>3932</v>
      </c>
      <c r="BA72" s="10" t="str">
        <f t="shared" si="410"/>
        <v>3933</v>
      </c>
      <c r="BB72" s="10" t="str">
        <f t="shared" si="410"/>
        <v>3934</v>
      </c>
      <c r="BC72" s="10" t="str">
        <f t="shared" si="410"/>
        <v>3935</v>
      </c>
      <c r="BD72" s="10" t="str">
        <f t="shared" si="410"/>
        <v>3936</v>
      </c>
      <c r="BE72" s="10" t="str">
        <f t="shared" si="410"/>
        <v>3937</v>
      </c>
      <c r="BF72" s="10" t="str">
        <f t="shared" si="410"/>
        <v>3938</v>
      </c>
      <c r="BG72" s="10" t="str">
        <f t="shared" si="410"/>
        <v>3939</v>
      </c>
      <c r="BH72" s="10" t="str">
        <f t="shared" si="410"/>
        <v>393A</v>
      </c>
      <c r="BI72" s="10" t="str">
        <f t="shared" si="410"/>
        <v>393B</v>
      </c>
      <c r="BJ72" s="10" t="str">
        <f t="shared" si="410"/>
        <v>393C</v>
      </c>
      <c r="BK72" s="10" t="str">
        <f t="shared" si="410"/>
        <v>393D</v>
      </c>
      <c r="BL72" s="10" t="str">
        <f t="shared" si="410"/>
        <v>393E</v>
      </c>
      <c r="BM72" s="10" t="str">
        <f t="shared" si="410"/>
        <v>393F</v>
      </c>
      <c r="BN72" s="10" t="str">
        <f t="shared" si="410"/>
        <v>3940</v>
      </c>
      <c r="BQ72">
        <f t="shared" si="386"/>
        <v>0</v>
      </c>
      <c r="BS72">
        <f t="shared" si="384"/>
        <v>0</v>
      </c>
    </row>
    <row r="73" spans="1:71" ht="26.5" x14ac:dyDescent="0.55000000000000004">
      <c r="A73">
        <f>A71+64*32</f>
        <v>71680</v>
      </c>
      <c r="B73" s="2" t="str">
        <f>DEC2HEX(A73,5)</f>
        <v>11800</v>
      </c>
      <c r="C73" s="7" t="str">
        <f>CHAR(14657+C$1)</f>
        <v>港</v>
      </c>
      <c r="D73" s="7" t="str">
        <f t="shared" ref="D73:BL73" si="411">CHAR(14657+D$1)</f>
        <v>溝</v>
      </c>
      <c r="E73" s="7" t="str">
        <f t="shared" si="411"/>
        <v>甲</v>
      </c>
      <c r="F73" s="7" t="str">
        <f t="shared" si="411"/>
        <v>皇</v>
      </c>
      <c r="G73" s="7" t="str">
        <f t="shared" si="411"/>
        <v>硬</v>
      </c>
      <c r="H73" s="7" t="str">
        <f t="shared" si="411"/>
        <v>稿</v>
      </c>
      <c r="I73" s="7" t="str">
        <f t="shared" si="411"/>
        <v>糠</v>
      </c>
      <c r="J73" s="7" t="str">
        <f t="shared" si="411"/>
        <v>紅</v>
      </c>
      <c r="K73" s="7" t="str">
        <f t="shared" si="411"/>
        <v>紘</v>
      </c>
      <c r="L73" s="7" t="str">
        <f t="shared" si="411"/>
        <v>絞</v>
      </c>
      <c r="M73" s="7" t="str">
        <f t="shared" si="411"/>
        <v>綱</v>
      </c>
      <c r="N73" s="7" t="str">
        <f t="shared" si="411"/>
        <v>耕</v>
      </c>
      <c r="O73" s="7" t="str">
        <f t="shared" si="411"/>
        <v>考</v>
      </c>
      <c r="P73" s="7" t="str">
        <f t="shared" si="411"/>
        <v>肯</v>
      </c>
      <c r="Q73" s="7" t="str">
        <f t="shared" si="411"/>
        <v>肱</v>
      </c>
      <c r="R73" s="7" t="str">
        <f t="shared" si="411"/>
        <v>腔</v>
      </c>
      <c r="S73" s="7" t="str">
        <f t="shared" si="411"/>
        <v>膏</v>
      </c>
      <c r="T73" s="7" t="str">
        <f t="shared" si="411"/>
        <v>航</v>
      </c>
      <c r="U73" s="7" t="str">
        <f t="shared" si="411"/>
        <v>荒</v>
      </c>
      <c r="V73" s="7" t="str">
        <f t="shared" si="411"/>
        <v>行</v>
      </c>
      <c r="W73" s="7" t="str">
        <f t="shared" si="411"/>
        <v>衡</v>
      </c>
      <c r="X73" s="7" t="str">
        <f t="shared" si="411"/>
        <v>講</v>
      </c>
      <c r="Y73" s="7" t="str">
        <f t="shared" si="411"/>
        <v>貢</v>
      </c>
      <c r="Z73" s="7" t="str">
        <f t="shared" si="411"/>
        <v>購</v>
      </c>
      <c r="AA73" s="7" t="str">
        <f t="shared" si="411"/>
        <v>郊</v>
      </c>
      <c r="AB73" s="7" t="str">
        <f t="shared" si="411"/>
        <v>酵</v>
      </c>
      <c r="AC73" s="7" t="str">
        <f t="shared" si="411"/>
        <v>鉱</v>
      </c>
      <c r="AD73" s="7" t="str">
        <f t="shared" si="411"/>
        <v>砿</v>
      </c>
      <c r="AE73" s="7" t="str">
        <f t="shared" si="411"/>
        <v>鋼</v>
      </c>
      <c r="AF73" s="7" t="str">
        <f t="shared" si="411"/>
        <v>閤</v>
      </c>
      <c r="AG73" s="7" t="str">
        <f t="shared" si="411"/>
        <v>降</v>
      </c>
      <c r="AH73" s="7" t="str">
        <f t="shared" si="411"/>
        <v>項</v>
      </c>
      <c r="AI73" s="7" t="str">
        <f t="shared" si="411"/>
        <v>香</v>
      </c>
      <c r="AJ73" s="7" t="str">
        <f t="shared" si="411"/>
        <v>高</v>
      </c>
      <c r="AK73" s="7" t="str">
        <f t="shared" si="411"/>
        <v>鴻</v>
      </c>
      <c r="AL73" s="7" t="str">
        <f t="shared" si="411"/>
        <v>剛</v>
      </c>
      <c r="AM73" s="7" t="str">
        <f t="shared" si="411"/>
        <v>劫</v>
      </c>
      <c r="AN73" s="7" t="str">
        <f t="shared" si="411"/>
        <v>号</v>
      </c>
      <c r="AO73" s="7" t="str">
        <f t="shared" si="411"/>
        <v>合</v>
      </c>
      <c r="AP73" s="7" t="str">
        <f t="shared" si="411"/>
        <v>壕</v>
      </c>
      <c r="AQ73" s="7" t="str">
        <f t="shared" si="411"/>
        <v>拷</v>
      </c>
      <c r="AR73" s="7" t="str">
        <f t="shared" si="411"/>
        <v>濠</v>
      </c>
      <c r="AS73" s="7" t="str">
        <f t="shared" si="411"/>
        <v>豪</v>
      </c>
      <c r="AT73" s="7" t="str">
        <f t="shared" si="411"/>
        <v>轟</v>
      </c>
      <c r="AU73" s="7" t="str">
        <f t="shared" si="411"/>
        <v>麹</v>
      </c>
      <c r="AV73" s="7" t="str">
        <f t="shared" si="411"/>
        <v>克</v>
      </c>
      <c r="AW73" s="7" t="str">
        <f t="shared" si="411"/>
        <v>刻</v>
      </c>
      <c r="AX73" s="7" t="str">
        <f t="shared" si="411"/>
        <v>告</v>
      </c>
      <c r="AY73" s="7" t="str">
        <f t="shared" si="411"/>
        <v>国</v>
      </c>
      <c r="AZ73" s="7" t="str">
        <f t="shared" si="411"/>
        <v>穀</v>
      </c>
      <c r="BA73" s="7" t="str">
        <f t="shared" si="411"/>
        <v>酷</v>
      </c>
      <c r="BB73" s="7" t="str">
        <f t="shared" si="411"/>
        <v>鵠</v>
      </c>
      <c r="BC73" s="7" t="str">
        <f t="shared" si="411"/>
        <v>黒</v>
      </c>
      <c r="BD73" s="7" t="str">
        <f t="shared" si="411"/>
        <v>獄</v>
      </c>
      <c r="BE73" s="7" t="str">
        <f t="shared" si="411"/>
        <v>漉</v>
      </c>
      <c r="BF73" s="7" t="str">
        <f t="shared" si="411"/>
        <v>腰</v>
      </c>
      <c r="BG73" s="7" t="str">
        <f t="shared" si="411"/>
        <v>甑</v>
      </c>
      <c r="BH73" s="7" t="str">
        <f t="shared" si="411"/>
        <v>忽</v>
      </c>
      <c r="BI73" s="7" t="str">
        <f t="shared" si="411"/>
        <v>惚</v>
      </c>
      <c r="BJ73" s="7" t="str">
        <f t="shared" si="411"/>
        <v>骨</v>
      </c>
      <c r="BK73" s="7" t="str">
        <f t="shared" si="411"/>
        <v>狛</v>
      </c>
      <c r="BL73" s="7" t="str">
        <f t="shared" si="411"/>
        <v>込</v>
      </c>
      <c r="BM73" s="7" t="str">
        <f>CHAR(14881+BM$1-62)</f>
        <v>此</v>
      </c>
      <c r="BN73" s="7" t="str">
        <f>CHAR(14881+BN$1-62)</f>
        <v>頃</v>
      </c>
      <c r="BP73" s="3" t="s">
        <v>292</v>
      </c>
      <c r="BQ73">
        <f t="shared" si="386"/>
        <v>14657</v>
      </c>
      <c r="BR73" s="3" t="s">
        <v>293</v>
      </c>
      <c r="BS73">
        <f t="shared" si="384"/>
        <v>14881</v>
      </c>
    </row>
    <row r="74" spans="1:71" x14ac:dyDescent="0.55000000000000004">
      <c r="C74" s="11" t="str">
        <f>DEC2HEX(CODE(C73),4)</f>
        <v>3941</v>
      </c>
      <c r="D74" s="10" t="str">
        <f>DEC2HEX(CODE(D73),4)</f>
        <v>3942</v>
      </c>
      <c r="E74" s="10" t="str">
        <f t="shared" ref="E74:AH74" si="412">DEC2HEX(CODE(E73),4)</f>
        <v>3943</v>
      </c>
      <c r="F74" s="10" t="str">
        <f t="shared" si="412"/>
        <v>3944</v>
      </c>
      <c r="G74" s="10" t="str">
        <f t="shared" si="412"/>
        <v>3945</v>
      </c>
      <c r="H74" s="10" t="str">
        <f t="shared" si="412"/>
        <v>3946</v>
      </c>
      <c r="I74" s="10" t="str">
        <f t="shared" si="412"/>
        <v>3947</v>
      </c>
      <c r="J74" s="10" t="str">
        <f t="shared" si="412"/>
        <v>3948</v>
      </c>
      <c r="K74" s="10" t="str">
        <f t="shared" si="412"/>
        <v>3949</v>
      </c>
      <c r="L74" s="10" t="str">
        <f t="shared" si="412"/>
        <v>394A</v>
      </c>
      <c r="M74" s="10" t="str">
        <f t="shared" si="412"/>
        <v>394B</v>
      </c>
      <c r="N74" s="10" t="str">
        <f t="shared" si="412"/>
        <v>394C</v>
      </c>
      <c r="O74" s="10" t="str">
        <f t="shared" si="412"/>
        <v>394D</v>
      </c>
      <c r="P74" s="10" t="str">
        <f t="shared" si="412"/>
        <v>394E</v>
      </c>
      <c r="Q74" s="10" t="str">
        <f t="shared" si="412"/>
        <v>394F</v>
      </c>
      <c r="R74" s="10" t="str">
        <f t="shared" si="412"/>
        <v>3950</v>
      </c>
      <c r="S74" s="11" t="str">
        <f t="shared" si="412"/>
        <v>3951</v>
      </c>
      <c r="T74" s="10" t="str">
        <f t="shared" si="412"/>
        <v>3952</v>
      </c>
      <c r="U74" s="10" t="str">
        <f t="shared" si="412"/>
        <v>3953</v>
      </c>
      <c r="V74" s="10" t="str">
        <f t="shared" si="412"/>
        <v>3954</v>
      </c>
      <c r="W74" s="10" t="str">
        <f t="shared" si="412"/>
        <v>3955</v>
      </c>
      <c r="X74" s="10" t="str">
        <f t="shared" si="412"/>
        <v>3956</v>
      </c>
      <c r="Y74" s="10" t="str">
        <f t="shared" si="412"/>
        <v>3957</v>
      </c>
      <c r="Z74" s="10" t="str">
        <f t="shared" si="412"/>
        <v>3958</v>
      </c>
      <c r="AA74" s="10" t="str">
        <f t="shared" si="412"/>
        <v>3959</v>
      </c>
      <c r="AB74" s="10" t="str">
        <f t="shared" si="412"/>
        <v>395A</v>
      </c>
      <c r="AC74" s="10" t="str">
        <f t="shared" si="412"/>
        <v>395B</v>
      </c>
      <c r="AD74" s="10" t="str">
        <f t="shared" si="412"/>
        <v>395C</v>
      </c>
      <c r="AE74" s="10" t="str">
        <f t="shared" si="412"/>
        <v>395D</v>
      </c>
      <c r="AF74" s="10" t="str">
        <f t="shared" si="412"/>
        <v>395E</v>
      </c>
      <c r="AG74" s="10" t="str">
        <f t="shared" si="412"/>
        <v>395F</v>
      </c>
      <c r="AH74" s="10" t="str">
        <f t="shared" si="412"/>
        <v>3960</v>
      </c>
      <c r="AI74" s="11" t="str">
        <f>DEC2HEX(CODE(AI73),4)</f>
        <v>3961</v>
      </c>
      <c r="AJ74" s="10" t="str">
        <f>DEC2HEX(CODE(AJ73),4)</f>
        <v>3962</v>
      </c>
      <c r="AK74" s="10" t="str">
        <f t="shared" ref="AK74:BN74" si="413">DEC2HEX(CODE(AK73),4)</f>
        <v>3963</v>
      </c>
      <c r="AL74" s="10" t="str">
        <f t="shared" si="413"/>
        <v>3964</v>
      </c>
      <c r="AM74" s="10" t="str">
        <f t="shared" si="413"/>
        <v>3965</v>
      </c>
      <c r="AN74" s="10" t="str">
        <f t="shared" si="413"/>
        <v>3966</v>
      </c>
      <c r="AO74" s="10" t="str">
        <f t="shared" si="413"/>
        <v>3967</v>
      </c>
      <c r="AP74" s="10" t="str">
        <f t="shared" si="413"/>
        <v>3968</v>
      </c>
      <c r="AQ74" s="10" t="str">
        <f t="shared" si="413"/>
        <v>3969</v>
      </c>
      <c r="AR74" s="10" t="str">
        <f t="shared" si="413"/>
        <v>396A</v>
      </c>
      <c r="AS74" s="10" t="str">
        <f t="shared" si="413"/>
        <v>396B</v>
      </c>
      <c r="AT74" s="10" t="str">
        <f t="shared" si="413"/>
        <v>396C</v>
      </c>
      <c r="AU74" s="10" t="str">
        <f t="shared" si="413"/>
        <v>396D</v>
      </c>
      <c r="AV74" s="10" t="str">
        <f t="shared" si="413"/>
        <v>396E</v>
      </c>
      <c r="AW74" s="10" t="str">
        <f t="shared" si="413"/>
        <v>396F</v>
      </c>
      <c r="AX74" s="10" t="str">
        <f t="shared" si="413"/>
        <v>3970</v>
      </c>
      <c r="AY74" s="11" t="str">
        <f t="shared" si="413"/>
        <v>3971</v>
      </c>
      <c r="AZ74" s="10" t="str">
        <f t="shared" si="413"/>
        <v>3972</v>
      </c>
      <c r="BA74" s="10" t="str">
        <f t="shared" si="413"/>
        <v>3973</v>
      </c>
      <c r="BB74" s="10" t="str">
        <f t="shared" si="413"/>
        <v>3974</v>
      </c>
      <c r="BC74" s="10" t="str">
        <f t="shared" si="413"/>
        <v>3975</v>
      </c>
      <c r="BD74" s="10" t="str">
        <f t="shared" si="413"/>
        <v>3976</v>
      </c>
      <c r="BE74" s="10" t="str">
        <f t="shared" si="413"/>
        <v>3977</v>
      </c>
      <c r="BF74" s="10" t="str">
        <f t="shared" si="413"/>
        <v>3978</v>
      </c>
      <c r="BG74" s="10" t="str">
        <f t="shared" si="413"/>
        <v>3979</v>
      </c>
      <c r="BH74" s="10" t="str">
        <f t="shared" si="413"/>
        <v>397A</v>
      </c>
      <c r="BI74" s="10" t="str">
        <f t="shared" si="413"/>
        <v>397B</v>
      </c>
      <c r="BJ74" s="10" t="str">
        <f t="shared" si="413"/>
        <v>397C</v>
      </c>
      <c r="BK74" s="10" t="str">
        <f t="shared" si="413"/>
        <v>397D</v>
      </c>
      <c r="BL74" s="10" t="str">
        <f t="shared" si="413"/>
        <v>397E</v>
      </c>
      <c r="BM74" s="10" t="str">
        <f t="shared" si="413"/>
        <v>3A21</v>
      </c>
      <c r="BN74" s="10" t="str">
        <f t="shared" si="413"/>
        <v>3A22</v>
      </c>
      <c r="BQ74">
        <f t="shared" si="386"/>
        <v>0</v>
      </c>
      <c r="BS74">
        <f t="shared" si="384"/>
        <v>0</v>
      </c>
    </row>
    <row r="75" spans="1:71" ht="26.5" x14ac:dyDescent="0.55000000000000004">
      <c r="A75">
        <f>A73+64*32</f>
        <v>73728</v>
      </c>
      <c r="B75" s="2" t="str">
        <f>DEC2HEX(A75,5)</f>
        <v>12000</v>
      </c>
      <c r="C75" s="7" t="str">
        <f>CHAR(14883+C$1)</f>
        <v>今</v>
      </c>
      <c r="D75" s="7" t="str">
        <f t="shared" ref="D75:BN75" si="414">CHAR(14883+D$1)</f>
        <v>困</v>
      </c>
      <c r="E75" s="7" t="str">
        <f t="shared" si="414"/>
        <v>坤</v>
      </c>
      <c r="F75" s="7" t="str">
        <f t="shared" si="414"/>
        <v>墾</v>
      </c>
      <c r="G75" s="7" t="str">
        <f t="shared" si="414"/>
        <v>婚</v>
      </c>
      <c r="H75" s="7" t="str">
        <f t="shared" si="414"/>
        <v>恨</v>
      </c>
      <c r="I75" s="7" t="str">
        <f t="shared" si="414"/>
        <v>懇</v>
      </c>
      <c r="J75" s="7" t="str">
        <f t="shared" si="414"/>
        <v>昏</v>
      </c>
      <c r="K75" s="7" t="str">
        <f t="shared" si="414"/>
        <v>昆</v>
      </c>
      <c r="L75" s="7" t="str">
        <f t="shared" si="414"/>
        <v>根</v>
      </c>
      <c r="M75" s="7" t="str">
        <f t="shared" si="414"/>
        <v>梱</v>
      </c>
      <c r="N75" s="7" t="str">
        <f t="shared" si="414"/>
        <v>混</v>
      </c>
      <c r="O75" s="7" t="str">
        <f t="shared" si="414"/>
        <v>痕</v>
      </c>
      <c r="P75" s="7" t="str">
        <f t="shared" si="414"/>
        <v>紺</v>
      </c>
      <c r="Q75" s="7" t="str">
        <f t="shared" si="414"/>
        <v>艮</v>
      </c>
      <c r="R75" s="7" t="str">
        <f t="shared" si="414"/>
        <v>魂</v>
      </c>
      <c r="S75" s="7" t="str">
        <f t="shared" si="414"/>
        <v>些</v>
      </c>
      <c r="T75" s="7" t="str">
        <f t="shared" si="414"/>
        <v>佐</v>
      </c>
      <c r="U75" s="7" t="str">
        <f t="shared" si="414"/>
        <v>叉</v>
      </c>
      <c r="V75" s="7" t="str">
        <f t="shared" si="414"/>
        <v>唆</v>
      </c>
      <c r="W75" s="7" t="str">
        <f t="shared" si="414"/>
        <v>嵯</v>
      </c>
      <c r="X75" s="7" t="str">
        <f t="shared" si="414"/>
        <v>左</v>
      </c>
      <c r="Y75" s="7" t="str">
        <f t="shared" si="414"/>
        <v>差</v>
      </c>
      <c r="Z75" s="7" t="str">
        <f t="shared" si="414"/>
        <v>査</v>
      </c>
      <c r="AA75" s="7" t="str">
        <f t="shared" si="414"/>
        <v>沙</v>
      </c>
      <c r="AB75" s="7" t="str">
        <f t="shared" si="414"/>
        <v>瑳</v>
      </c>
      <c r="AC75" s="7" t="str">
        <f t="shared" si="414"/>
        <v>砂</v>
      </c>
      <c r="AD75" s="7" t="str">
        <f t="shared" si="414"/>
        <v>詐</v>
      </c>
      <c r="AE75" s="7" t="str">
        <f t="shared" si="414"/>
        <v>鎖</v>
      </c>
      <c r="AF75" s="7" t="str">
        <f t="shared" si="414"/>
        <v>裟</v>
      </c>
      <c r="AG75" s="7" t="str">
        <f t="shared" si="414"/>
        <v>坐</v>
      </c>
      <c r="AH75" s="7" t="str">
        <f t="shared" si="414"/>
        <v>座</v>
      </c>
      <c r="AI75" s="7" t="str">
        <f t="shared" si="414"/>
        <v>挫</v>
      </c>
      <c r="AJ75" s="7" t="str">
        <f t="shared" si="414"/>
        <v>債</v>
      </c>
      <c r="AK75" s="7" t="str">
        <f t="shared" si="414"/>
        <v>催</v>
      </c>
      <c r="AL75" s="7" t="str">
        <f t="shared" si="414"/>
        <v>再</v>
      </c>
      <c r="AM75" s="7" t="str">
        <f t="shared" si="414"/>
        <v>最</v>
      </c>
      <c r="AN75" s="7" t="str">
        <f t="shared" si="414"/>
        <v>哉</v>
      </c>
      <c r="AO75" s="7" t="str">
        <f t="shared" si="414"/>
        <v>塞</v>
      </c>
      <c r="AP75" s="7" t="str">
        <f t="shared" si="414"/>
        <v>妻</v>
      </c>
      <c r="AQ75" s="7" t="str">
        <f t="shared" si="414"/>
        <v>宰</v>
      </c>
      <c r="AR75" s="7" t="str">
        <f t="shared" si="414"/>
        <v>彩</v>
      </c>
      <c r="AS75" s="7" t="str">
        <f t="shared" si="414"/>
        <v>才</v>
      </c>
      <c r="AT75" s="7" t="str">
        <f t="shared" si="414"/>
        <v>採</v>
      </c>
      <c r="AU75" s="7" t="str">
        <f t="shared" si="414"/>
        <v>栽</v>
      </c>
      <c r="AV75" s="7" t="str">
        <f t="shared" si="414"/>
        <v>歳</v>
      </c>
      <c r="AW75" s="7" t="str">
        <f t="shared" si="414"/>
        <v>済</v>
      </c>
      <c r="AX75" s="7" t="str">
        <f t="shared" si="414"/>
        <v>災</v>
      </c>
      <c r="AY75" s="7" t="str">
        <f t="shared" si="414"/>
        <v>采</v>
      </c>
      <c r="AZ75" s="7" t="str">
        <f t="shared" si="414"/>
        <v>犀</v>
      </c>
      <c r="BA75" s="7" t="str">
        <f t="shared" si="414"/>
        <v>砕</v>
      </c>
      <c r="BB75" s="7" t="str">
        <f t="shared" si="414"/>
        <v>砦</v>
      </c>
      <c r="BC75" s="7" t="str">
        <f t="shared" si="414"/>
        <v>祭</v>
      </c>
      <c r="BD75" s="7" t="str">
        <f t="shared" si="414"/>
        <v>斎</v>
      </c>
      <c r="BE75" s="7" t="str">
        <f t="shared" si="414"/>
        <v>細</v>
      </c>
      <c r="BF75" s="7" t="str">
        <f t="shared" si="414"/>
        <v>菜</v>
      </c>
      <c r="BG75" s="7" t="str">
        <f t="shared" si="414"/>
        <v>裁</v>
      </c>
      <c r="BH75" s="7" t="str">
        <f t="shared" si="414"/>
        <v>載</v>
      </c>
      <c r="BI75" s="7" t="str">
        <f t="shared" si="414"/>
        <v>際</v>
      </c>
      <c r="BJ75" s="7" t="str">
        <f t="shared" si="414"/>
        <v>剤</v>
      </c>
      <c r="BK75" s="7" t="str">
        <f t="shared" si="414"/>
        <v>在</v>
      </c>
      <c r="BL75" s="7" t="str">
        <f t="shared" si="414"/>
        <v>材</v>
      </c>
      <c r="BM75" s="7" t="str">
        <f t="shared" si="414"/>
        <v>罪</v>
      </c>
      <c r="BN75" s="7" t="str">
        <f t="shared" si="414"/>
        <v>財</v>
      </c>
      <c r="BP75" s="3" t="s">
        <v>294</v>
      </c>
      <c r="BQ75">
        <f t="shared" si="386"/>
        <v>14883</v>
      </c>
      <c r="BS75">
        <f t="shared" si="384"/>
        <v>0</v>
      </c>
    </row>
    <row r="76" spans="1:71" x14ac:dyDescent="0.55000000000000004">
      <c r="C76" s="11" t="str">
        <f>DEC2HEX(CODE(C75),4)</f>
        <v>3A23</v>
      </c>
      <c r="D76" s="10" t="str">
        <f>DEC2HEX(CODE(D75),4)</f>
        <v>3A24</v>
      </c>
      <c r="E76" s="10" t="str">
        <f t="shared" ref="E76:AH76" si="415">DEC2HEX(CODE(E75),4)</f>
        <v>3A25</v>
      </c>
      <c r="F76" s="10" t="str">
        <f t="shared" si="415"/>
        <v>3A26</v>
      </c>
      <c r="G76" s="10" t="str">
        <f t="shared" si="415"/>
        <v>3A27</v>
      </c>
      <c r="H76" s="10" t="str">
        <f t="shared" si="415"/>
        <v>3A28</v>
      </c>
      <c r="I76" s="10" t="str">
        <f t="shared" si="415"/>
        <v>3A29</v>
      </c>
      <c r="J76" s="10" t="str">
        <f t="shared" si="415"/>
        <v>3A2A</v>
      </c>
      <c r="K76" s="10" t="str">
        <f t="shared" si="415"/>
        <v>3A2B</v>
      </c>
      <c r="L76" s="10" t="str">
        <f t="shared" si="415"/>
        <v>3A2C</v>
      </c>
      <c r="M76" s="10" t="str">
        <f t="shared" si="415"/>
        <v>3A2D</v>
      </c>
      <c r="N76" s="10" t="str">
        <f t="shared" si="415"/>
        <v>3A2E</v>
      </c>
      <c r="O76" s="10" t="str">
        <f t="shared" si="415"/>
        <v>3A2F</v>
      </c>
      <c r="P76" s="10" t="str">
        <f t="shared" si="415"/>
        <v>3A30</v>
      </c>
      <c r="Q76" s="10" t="str">
        <f t="shared" si="415"/>
        <v>3A31</v>
      </c>
      <c r="R76" s="10" t="str">
        <f t="shared" si="415"/>
        <v>3A32</v>
      </c>
      <c r="S76" s="11" t="str">
        <f t="shared" si="415"/>
        <v>3A33</v>
      </c>
      <c r="T76" s="10" t="str">
        <f t="shared" si="415"/>
        <v>3A34</v>
      </c>
      <c r="U76" s="10" t="str">
        <f t="shared" si="415"/>
        <v>3A35</v>
      </c>
      <c r="V76" s="10" t="str">
        <f t="shared" si="415"/>
        <v>3A36</v>
      </c>
      <c r="W76" s="10" t="str">
        <f t="shared" si="415"/>
        <v>3A37</v>
      </c>
      <c r="X76" s="10" t="str">
        <f t="shared" si="415"/>
        <v>3A38</v>
      </c>
      <c r="Y76" s="10" t="str">
        <f t="shared" si="415"/>
        <v>3A39</v>
      </c>
      <c r="Z76" s="10" t="str">
        <f t="shared" si="415"/>
        <v>3A3A</v>
      </c>
      <c r="AA76" s="10" t="str">
        <f t="shared" si="415"/>
        <v>3A3B</v>
      </c>
      <c r="AB76" s="10" t="str">
        <f t="shared" si="415"/>
        <v>3A3C</v>
      </c>
      <c r="AC76" s="10" t="str">
        <f t="shared" si="415"/>
        <v>3A3D</v>
      </c>
      <c r="AD76" s="10" t="str">
        <f t="shared" si="415"/>
        <v>3A3E</v>
      </c>
      <c r="AE76" s="10" t="str">
        <f t="shared" si="415"/>
        <v>3A3F</v>
      </c>
      <c r="AF76" s="10" t="str">
        <f t="shared" si="415"/>
        <v>3A40</v>
      </c>
      <c r="AG76" s="10" t="str">
        <f t="shared" si="415"/>
        <v>3A41</v>
      </c>
      <c r="AH76" s="10" t="str">
        <f t="shared" si="415"/>
        <v>3A42</v>
      </c>
      <c r="AI76" s="11" t="str">
        <f>DEC2HEX(CODE(AI75),4)</f>
        <v>3A43</v>
      </c>
      <c r="AJ76" s="10" t="str">
        <f>DEC2HEX(CODE(AJ75),4)</f>
        <v>3A44</v>
      </c>
      <c r="AK76" s="10" t="str">
        <f t="shared" ref="AK76:BN76" si="416">DEC2HEX(CODE(AK75),4)</f>
        <v>3A45</v>
      </c>
      <c r="AL76" s="10" t="str">
        <f t="shared" si="416"/>
        <v>3A46</v>
      </c>
      <c r="AM76" s="10" t="str">
        <f t="shared" si="416"/>
        <v>3A47</v>
      </c>
      <c r="AN76" s="10" t="str">
        <f t="shared" si="416"/>
        <v>3A48</v>
      </c>
      <c r="AO76" s="10" t="str">
        <f t="shared" si="416"/>
        <v>3A49</v>
      </c>
      <c r="AP76" s="10" t="str">
        <f t="shared" si="416"/>
        <v>3A4A</v>
      </c>
      <c r="AQ76" s="10" t="str">
        <f t="shared" si="416"/>
        <v>3A4B</v>
      </c>
      <c r="AR76" s="10" t="str">
        <f t="shared" si="416"/>
        <v>3A4C</v>
      </c>
      <c r="AS76" s="10" t="str">
        <f t="shared" si="416"/>
        <v>3A4D</v>
      </c>
      <c r="AT76" s="10" t="str">
        <f t="shared" si="416"/>
        <v>3A4E</v>
      </c>
      <c r="AU76" s="10" t="str">
        <f t="shared" si="416"/>
        <v>3A4F</v>
      </c>
      <c r="AV76" s="10" t="str">
        <f t="shared" si="416"/>
        <v>3A50</v>
      </c>
      <c r="AW76" s="10" t="str">
        <f t="shared" si="416"/>
        <v>3A51</v>
      </c>
      <c r="AX76" s="10" t="str">
        <f t="shared" si="416"/>
        <v>3A52</v>
      </c>
      <c r="AY76" s="11" t="str">
        <f t="shared" si="416"/>
        <v>3A53</v>
      </c>
      <c r="AZ76" s="10" t="str">
        <f t="shared" si="416"/>
        <v>3A54</v>
      </c>
      <c r="BA76" s="10" t="str">
        <f t="shared" si="416"/>
        <v>3A55</v>
      </c>
      <c r="BB76" s="10" t="str">
        <f t="shared" si="416"/>
        <v>3A56</v>
      </c>
      <c r="BC76" s="10" t="str">
        <f t="shared" si="416"/>
        <v>3A57</v>
      </c>
      <c r="BD76" s="10" t="str">
        <f t="shared" si="416"/>
        <v>3A58</v>
      </c>
      <c r="BE76" s="10" t="str">
        <f t="shared" si="416"/>
        <v>3A59</v>
      </c>
      <c r="BF76" s="10" t="str">
        <f t="shared" si="416"/>
        <v>3A5A</v>
      </c>
      <c r="BG76" s="10" t="str">
        <f t="shared" si="416"/>
        <v>3A5B</v>
      </c>
      <c r="BH76" s="10" t="str">
        <f t="shared" si="416"/>
        <v>3A5C</v>
      </c>
      <c r="BI76" s="10" t="str">
        <f t="shared" si="416"/>
        <v>3A5D</v>
      </c>
      <c r="BJ76" s="10" t="str">
        <f t="shared" si="416"/>
        <v>3A5E</v>
      </c>
      <c r="BK76" s="10" t="str">
        <f t="shared" si="416"/>
        <v>3A5F</v>
      </c>
      <c r="BL76" s="10" t="str">
        <f t="shared" si="416"/>
        <v>3A60</v>
      </c>
      <c r="BM76" s="10" t="str">
        <f t="shared" si="416"/>
        <v>3A61</v>
      </c>
      <c r="BN76" s="10" t="str">
        <f t="shared" si="416"/>
        <v>3A62</v>
      </c>
      <c r="BQ76">
        <f t="shared" si="386"/>
        <v>0</v>
      </c>
      <c r="BS76">
        <f t="shared" si="384"/>
        <v>0</v>
      </c>
    </row>
    <row r="77" spans="1:71" ht="26.5" x14ac:dyDescent="0.55000000000000004">
      <c r="A77">
        <f>A75+64*32</f>
        <v>75776</v>
      </c>
      <c r="B77" s="2" t="str">
        <f>DEC2HEX(A77,5)</f>
        <v>12800</v>
      </c>
      <c r="C77" s="7" t="str">
        <f>CHAR(14947+C$1)</f>
        <v>冴</v>
      </c>
      <c r="D77" s="7" t="str">
        <f t="shared" ref="D77:AD77" si="417">CHAR(14947+D$1)</f>
        <v>坂</v>
      </c>
      <c r="E77" s="7" t="str">
        <f t="shared" si="417"/>
        <v>阪</v>
      </c>
      <c r="F77" s="7" t="str">
        <f t="shared" si="417"/>
        <v>堺</v>
      </c>
      <c r="G77" s="7" t="str">
        <f t="shared" si="417"/>
        <v>榊</v>
      </c>
      <c r="H77" s="7" t="str">
        <f t="shared" si="417"/>
        <v>肴</v>
      </c>
      <c r="I77" s="7" t="str">
        <f t="shared" si="417"/>
        <v>咲</v>
      </c>
      <c r="J77" s="7" t="str">
        <f t="shared" si="417"/>
        <v>崎</v>
      </c>
      <c r="K77" s="7" t="str">
        <f t="shared" si="417"/>
        <v>埼</v>
      </c>
      <c r="L77" s="7" t="str">
        <f t="shared" si="417"/>
        <v>碕</v>
      </c>
      <c r="M77" s="7" t="str">
        <f t="shared" si="417"/>
        <v>鷺</v>
      </c>
      <c r="N77" s="7" t="str">
        <f t="shared" si="417"/>
        <v>作</v>
      </c>
      <c r="O77" s="7" t="str">
        <f t="shared" si="417"/>
        <v>削</v>
      </c>
      <c r="P77" s="7" t="str">
        <f t="shared" si="417"/>
        <v>咋</v>
      </c>
      <c r="Q77" s="7" t="str">
        <f t="shared" si="417"/>
        <v>搾</v>
      </c>
      <c r="R77" s="7" t="str">
        <f t="shared" si="417"/>
        <v>昨</v>
      </c>
      <c r="S77" s="7" t="str">
        <f t="shared" si="417"/>
        <v>朔</v>
      </c>
      <c r="T77" s="7" t="str">
        <f t="shared" si="417"/>
        <v>柵</v>
      </c>
      <c r="U77" s="7" t="str">
        <f t="shared" si="417"/>
        <v>窄</v>
      </c>
      <c r="V77" s="7" t="str">
        <f t="shared" si="417"/>
        <v>策</v>
      </c>
      <c r="W77" s="7" t="str">
        <f t="shared" si="417"/>
        <v>索</v>
      </c>
      <c r="X77" s="7" t="str">
        <f t="shared" si="417"/>
        <v>錯</v>
      </c>
      <c r="Y77" s="7" t="str">
        <f t="shared" si="417"/>
        <v>桜</v>
      </c>
      <c r="Z77" s="7" t="str">
        <f t="shared" si="417"/>
        <v>鮭</v>
      </c>
      <c r="AA77" s="7" t="str">
        <f t="shared" si="417"/>
        <v>笹</v>
      </c>
      <c r="AB77" s="7" t="str">
        <f t="shared" si="417"/>
        <v>匙</v>
      </c>
      <c r="AC77" s="7" t="str">
        <f t="shared" si="417"/>
        <v>冊</v>
      </c>
      <c r="AD77" s="7" t="str">
        <f t="shared" si="417"/>
        <v>刷</v>
      </c>
      <c r="AE77" s="7" t="str">
        <f>CHAR(15137+AE$1-28)</f>
        <v>察</v>
      </c>
      <c r="AF77" s="7" t="str">
        <f t="shared" ref="AF77:BN77" si="418">CHAR(15137+AF$1-28)</f>
        <v>拶</v>
      </c>
      <c r="AG77" s="7" t="str">
        <f t="shared" si="418"/>
        <v>撮</v>
      </c>
      <c r="AH77" s="7" t="str">
        <f t="shared" si="418"/>
        <v>擦</v>
      </c>
      <c r="AI77" s="7" t="str">
        <f t="shared" si="418"/>
        <v>札</v>
      </c>
      <c r="AJ77" s="7" t="str">
        <f t="shared" si="418"/>
        <v>殺</v>
      </c>
      <c r="AK77" s="7" t="str">
        <f t="shared" si="418"/>
        <v>薩</v>
      </c>
      <c r="AL77" s="7" t="str">
        <f t="shared" si="418"/>
        <v>雑</v>
      </c>
      <c r="AM77" s="7" t="str">
        <f t="shared" si="418"/>
        <v>皐</v>
      </c>
      <c r="AN77" s="7" t="str">
        <f t="shared" si="418"/>
        <v>鯖</v>
      </c>
      <c r="AO77" s="7" t="str">
        <f t="shared" si="418"/>
        <v>捌</v>
      </c>
      <c r="AP77" s="7" t="str">
        <f t="shared" si="418"/>
        <v>錆</v>
      </c>
      <c r="AQ77" s="7" t="str">
        <f t="shared" si="418"/>
        <v>鮫</v>
      </c>
      <c r="AR77" s="7" t="str">
        <f t="shared" si="418"/>
        <v>皿</v>
      </c>
      <c r="AS77" s="7" t="str">
        <f t="shared" si="418"/>
        <v>晒</v>
      </c>
      <c r="AT77" s="7" t="str">
        <f t="shared" si="418"/>
        <v>三</v>
      </c>
      <c r="AU77" s="7" t="str">
        <f t="shared" si="418"/>
        <v>傘</v>
      </c>
      <c r="AV77" s="7" t="str">
        <f t="shared" si="418"/>
        <v>参</v>
      </c>
      <c r="AW77" s="7" t="str">
        <f t="shared" si="418"/>
        <v>山</v>
      </c>
      <c r="AX77" s="7" t="str">
        <f t="shared" si="418"/>
        <v>惨</v>
      </c>
      <c r="AY77" s="7" t="str">
        <f t="shared" si="418"/>
        <v>撒</v>
      </c>
      <c r="AZ77" s="7" t="str">
        <f t="shared" si="418"/>
        <v>散</v>
      </c>
      <c r="BA77" s="7" t="str">
        <f t="shared" si="418"/>
        <v>桟</v>
      </c>
      <c r="BB77" s="7" t="str">
        <f t="shared" si="418"/>
        <v>燦</v>
      </c>
      <c r="BC77" s="7" t="str">
        <f t="shared" si="418"/>
        <v>珊</v>
      </c>
      <c r="BD77" s="7" t="str">
        <f t="shared" si="418"/>
        <v>産</v>
      </c>
      <c r="BE77" s="7" t="str">
        <f t="shared" si="418"/>
        <v>算</v>
      </c>
      <c r="BF77" s="7" t="str">
        <f t="shared" si="418"/>
        <v>纂</v>
      </c>
      <c r="BG77" s="7" t="str">
        <f t="shared" si="418"/>
        <v>蚕</v>
      </c>
      <c r="BH77" s="7" t="str">
        <f t="shared" si="418"/>
        <v>讃</v>
      </c>
      <c r="BI77" s="7" t="str">
        <f t="shared" si="418"/>
        <v>賛</v>
      </c>
      <c r="BJ77" s="7" t="str">
        <f t="shared" si="418"/>
        <v>酸</v>
      </c>
      <c r="BK77" s="7" t="str">
        <f t="shared" si="418"/>
        <v>餐</v>
      </c>
      <c r="BL77" s="7" t="str">
        <f t="shared" si="418"/>
        <v>斬</v>
      </c>
      <c r="BM77" s="7" t="str">
        <f t="shared" si="418"/>
        <v>暫</v>
      </c>
      <c r="BN77" s="7" t="str">
        <f t="shared" si="418"/>
        <v>残</v>
      </c>
      <c r="BP77" s="3" t="s">
        <v>295</v>
      </c>
      <c r="BQ77">
        <f t="shared" si="386"/>
        <v>14947</v>
      </c>
      <c r="BR77" s="3" t="s">
        <v>296</v>
      </c>
      <c r="BS77">
        <f t="shared" si="384"/>
        <v>15137</v>
      </c>
    </row>
    <row r="78" spans="1:71" x14ac:dyDescent="0.55000000000000004">
      <c r="C78" s="11" t="str">
        <f>DEC2HEX(CODE(C77),4)</f>
        <v>3A63</v>
      </c>
      <c r="D78" s="10" t="str">
        <f>DEC2HEX(CODE(D77),4)</f>
        <v>3A64</v>
      </c>
      <c r="E78" s="10" t="str">
        <f t="shared" ref="E78:AH78" si="419">DEC2HEX(CODE(E77),4)</f>
        <v>3A65</v>
      </c>
      <c r="F78" s="10" t="str">
        <f t="shared" si="419"/>
        <v>3A66</v>
      </c>
      <c r="G78" s="10" t="str">
        <f t="shared" si="419"/>
        <v>3A67</v>
      </c>
      <c r="H78" s="10" t="str">
        <f t="shared" si="419"/>
        <v>3A68</v>
      </c>
      <c r="I78" s="10" t="str">
        <f t="shared" si="419"/>
        <v>3A69</v>
      </c>
      <c r="J78" s="10" t="str">
        <f t="shared" si="419"/>
        <v>3A6A</v>
      </c>
      <c r="K78" s="10" t="str">
        <f t="shared" si="419"/>
        <v>3A6B</v>
      </c>
      <c r="L78" s="10" t="str">
        <f t="shared" si="419"/>
        <v>3A6C</v>
      </c>
      <c r="M78" s="10" t="str">
        <f t="shared" si="419"/>
        <v>3A6D</v>
      </c>
      <c r="N78" s="10" t="str">
        <f t="shared" si="419"/>
        <v>3A6E</v>
      </c>
      <c r="O78" s="10" t="str">
        <f t="shared" si="419"/>
        <v>3A6F</v>
      </c>
      <c r="P78" s="10" t="str">
        <f t="shared" si="419"/>
        <v>3A70</v>
      </c>
      <c r="Q78" s="10" t="str">
        <f t="shared" si="419"/>
        <v>3A71</v>
      </c>
      <c r="R78" s="10" t="str">
        <f t="shared" si="419"/>
        <v>3A72</v>
      </c>
      <c r="S78" s="11" t="str">
        <f t="shared" si="419"/>
        <v>3A73</v>
      </c>
      <c r="T78" s="10" t="str">
        <f t="shared" si="419"/>
        <v>3A74</v>
      </c>
      <c r="U78" s="10" t="str">
        <f t="shared" si="419"/>
        <v>3A75</v>
      </c>
      <c r="V78" s="10" t="str">
        <f t="shared" si="419"/>
        <v>3A76</v>
      </c>
      <c r="W78" s="10" t="str">
        <f t="shared" si="419"/>
        <v>3A77</v>
      </c>
      <c r="X78" s="10" t="str">
        <f t="shared" si="419"/>
        <v>3A78</v>
      </c>
      <c r="Y78" s="10" t="str">
        <f t="shared" si="419"/>
        <v>3A79</v>
      </c>
      <c r="Z78" s="10" t="str">
        <f t="shared" si="419"/>
        <v>3A7A</v>
      </c>
      <c r="AA78" s="10" t="str">
        <f t="shared" si="419"/>
        <v>3A7B</v>
      </c>
      <c r="AB78" s="10" t="str">
        <f t="shared" si="419"/>
        <v>3A7C</v>
      </c>
      <c r="AC78" s="10" t="str">
        <f t="shared" si="419"/>
        <v>3A7D</v>
      </c>
      <c r="AD78" s="10" t="str">
        <f t="shared" si="419"/>
        <v>3A7E</v>
      </c>
      <c r="AE78" s="10" t="str">
        <f t="shared" si="419"/>
        <v>3B21</v>
      </c>
      <c r="AF78" s="10" t="str">
        <f t="shared" si="419"/>
        <v>3B22</v>
      </c>
      <c r="AG78" s="10" t="str">
        <f t="shared" si="419"/>
        <v>3B23</v>
      </c>
      <c r="AH78" s="10" t="str">
        <f t="shared" si="419"/>
        <v>3B24</v>
      </c>
      <c r="AI78" s="11" t="str">
        <f>DEC2HEX(CODE(AI77),4)</f>
        <v>3B25</v>
      </c>
      <c r="AJ78" s="10" t="str">
        <f>DEC2HEX(CODE(AJ77),4)</f>
        <v>3B26</v>
      </c>
      <c r="AK78" s="10" t="str">
        <f t="shared" ref="AK78:BN78" si="420">DEC2HEX(CODE(AK77),4)</f>
        <v>3B27</v>
      </c>
      <c r="AL78" s="10" t="str">
        <f t="shared" si="420"/>
        <v>3B28</v>
      </c>
      <c r="AM78" s="10" t="str">
        <f t="shared" si="420"/>
        <v>3B29</v>
      </c>
      <c r="AN78" s="10" t="str">
        <f t="shared" si="420"/>
        <v>3B2A</v>
      </c>
      <c r="AO78" s="10" t="str">
        <f t="shared" si="420"/>
        <v>3B2B</v>
      </c>
      <c r="AP78" s="10" t="str">
        <f t="shared" si="420"/>
        <v>3B2C</v>
      </c>
      <c r="AQ78" s="10" t="str">
        <f t="shared" si="420"/>
        <v>3B2D</v>
      </c>
      <c r="AR78" s="10" t="str">
        <f t="shared" si="420"/>
        <v>3B2E</v>
      </c>
      <c r="AS78" s="10" t="str">
        <f t="shared" si="420"/>
        <v>3B2F</v>
      </c>
      <c r="AT78" s="10" t="str">
        <f t="shared" si="420"/>
        <v>3B30</v>
      </c>
      <c r="AU78" s="10" t="str">
        <f t="shared" si="420"/>
        <v>3B31</v>
      </c>
      <c r="AV78" s="10" t="str">
        <f t="shared" si="420"/>
        <v>3B32</v>
      </c>
      <c r="AW78" s="10" t="str">
        <f t="shared" si="420"/>
        <v>3B33</v>
      </c>
      <c r="AX78" s="10" t="str">
        <f t="shared" si="420"/>
        <v>3B34</v>
      </c>
      <c r="AY78" s="11" t="str">
        <f t="shared" si="420"/>
        <v>3B35</v>
      </c>
      <c r="AZ78" s="10" t="str">
        <f t="shared" si="420"/>
        <v>3B36</v>
      </c>
      <c r="BA78" s="10" t="str">
        <f t="shared" si="420"/>
        <v>3B37</v>
      </c>
      <c r="BB78" s="10" t="str">
        <f t="shared" si="420"/>
        <v>3B38</v>
      </c>
      <c r="BC78" s="10" t="str">
        <f t="shared" si="420"/>
        <v>3B39</v>
      </c>
      <c r="BD78" s="10" t="str">
        <f t="shared" si="420"/>
        <v>3B3A</v>
      </c>
      <c r="BE78" s="10" t="str">
        <f t="shared" si="420"/>
        <v>3B3B</v>
      </c>
      <c r="BF78" s="10" t="str">
        <f t="shared" si="420"/>
        <v>3B3C</v>
      </c>
      <c r="BG78" s="10" t="str">
        <f t="shared" si="420"/>
        <v>3B3D</v>
      </c>
      <c r="BH78" s="10" t="str">
        <f t="shared" si="420"/>
        <v>3B3E</v>
      </c>
      <c r="BI78" s="10" t="str">
        <f t="shared" si="420"/>
        <v>3B3F</v>
      </c>
      <c r="BJ78" s="10" t="str">
        <f t="shared" si="420"/>
        <v>3B40</v>
      </c>
      <c r="BK78" s="10" t="str">
        <f t="shared" si="420"/>
        <v>3B41</v>
      </c>
      <c r="BL78" s="10" t="str">
        <f t="shared" si="420"/>
        <v>3B42</v>
      </c>
      <c r="BM78" s="10" t="str">
        <f t="shared" si="420"/>
        <v>3B43</v>
      </c>
      <c r="BN78" s="10" t="str">
        <f t="shared" si="420"/>
        <v>3B44</v>
      </c>
      <c r="BQ78">
        <f t="shared" si="386"/>
        <v>0</v>
      </c>
      <c r="BS78">
        <f t="shared" si="384"/>
        <v>0</v>
      </c>
    </row>
    <row r="79" spans="1:71" ht="26.5" x14ac:dyDescent="0.55000000000000004">
      <c r="A79">
        <f>A77+64*32</f>
        <v>77824</v>
      </c>
      <c r="B79" s="2" t="str">
        <f>DEC2HEX(A79,5)</f>
        <v>13000</v>
      </c>
      <c r="C79" s="7" t="str">
        <f>CHAR(15173+C$1)</f>
        <v>仕</v>
      </c>
      <c r="D79" s="7" t="str">
        <f t="shared" ref="D79:BH79" si="421">CHAR(15173+D$1)</f>
        <v>仔</v>
      </c>
      <c r="E79" s="7" t="str">
        <f t="shared" si="421"/>
        <v>伺</v>
      </c>
      <c r="F79" s="7" t="str">
        <f t="shared" si="421"/>
        <v>使</v>
      </c>
      <c r="G79" s="7" t="str">
        <f t="shared" si="421"/>
        <v>刺</v>
      </c>
      <c r="H79" s="7" t="str">
        <f t="shared" si="421"/>
        <v>司</v>
      </c>
      <c r="I79" s="7" t="str">
        <f t="shared" si="421"/>
        <v>史</v>
      </c>
      <c r="J79" s="7" t="str">
        <f t="shared" si="421"/>
        <v>嗣</v>
      </c>
      <c r="K79" s="7" t="str">
        <f t="shared" si="421"/>
        <v>四</v>
      </c>
      <c r="L79" s="7" t="str">
        <f t="shared" si="421"/>
        <v>士</v>
      </c>
      <c r="M79" s="7" t="str">
        <f t="shared" si="421"/>
        <v>始</v>
      </c>
      <c r="N79" s="7" t="str">
        <f t="shared" si="421"/>
        <v>姉</v>
      </c>
      <c r="O79" s="7" t="str">
        <f t="shared" si="421"/>
        <v>姿</v>
      </c>
      <c r="P79" s="7" t="str">
        <f t="shared" si="421"/>
        <v>子</v>
      </c>
      <c r="Q79" s="7" t="str">
        <f t="shared" si="421"/>
        <v>屍</v>
      </c>
      <c r="R79" s="7" t="str">
        <f t="shared" si="421"/>
        <v>市</v>
      </c>
      <c r="S79" s="7" t="str">
        <f t="shared" si="421"/>
        <v>師</v>
      </c>
      <c r="T79" s="7" t="str">
        <f t="shared" si="421"/>
        <v>志</v>
      </c>
      <c r="U79" s="7" t="str">
        <f t="shared" si="421"/>
        <v>思</v>
      </c>
      <c r="V79" s="7" t="str">
        <f t="shared" si="421"/>
        <v>指</v>
      </c>
      <c r="W79" s="7" t="str">
        <f t="shared" si="421"/>
        <v>支</v>
      </c>
      <c r="X79" s="7" t="str">
        <f t="shared" si="421"/>
        <v>孜</v>
      </c>
      <c r="Y79" s="7" t="str">
        <f t="shared" si="421"/>
        <v>斯</v>
      </c>
      <c r="Z79" s="7" t="str">
        <f t="shared" si="421"/>
        <v>施</v>
      </c>
      <c r="AA79" s="7" t="str">
        <f t="shared" si="421"/>
        <v>旨</v>
      </c>
      <c r="AB79" s="7" t="str">
        <f t="shared" si="421"/>
        <v>枝</v>
      </c>
      <c r="AC79" s="7" t="str">
        <f t="shared" si="421"/>
        <v>止</v>
      </c>
      <c r="AD79" s="7" t="str">
        <f t="shared" si="421"/>
        <v>死</v>
      </c>
      <c r="AE79" s="7" t="str">
        <f t="shared" si="421"/>
        <v>氏</v>
      </c>
      <c r="AF79" s="7" t="str">
        <f t="shared" si="421"/>
        <v>獅</v>
      </c>
      <c r="AG79" s="7" t="str">
        <f t="shared" si="421"/>
        <v>祉</v>
      </c>
      <c r="AH79" s="7" t="str">
        <f t="shared" si="421"/>
        <v>私</v>
      </c>
      <c r="AI79" s="7" t="str">
        <f t="shared" si="421"/>
        <v>糸</v>
      </c>
      <c r="AJ79" s="7" t="str">
        <f t="shared" si="421"/>
        <v>紙</v>
      </c>
      <c r="AK79" s="7" t="str">
        <f t="shared" si="421"/>
        <v>紫</v>
      </c>
      <c r="AL79" s="7" t="str">
        <f t="shared" si="421"/>
        <v>肢</v>
      </c>
      <c r="AM79" s="7" t="str">
        <f t="shared" si="421"/>
        <v>脂</v>
      </c>
      <c r="AN79" s="7" t="str">
        <f t="shared" si="421"/>
        <v>至</v>
      </c>
      <c r="AO79" s="7" t="str">
        <f t="shared" si="421"/>
        <v>視</v>
      </c>
      <c r="AP79" s="7" t="str">
        <f t="shared" si="421"/>
        <v>詞</v>
      </c>
      <c r="AQ79" s="7" t="str">
        <f t="shared" si="421"/>
        <v>詩</v>
      </c>
      <c r="AR79" s="7" t="str">
        <f t="shared" si="421"/>
        <v>試</v>
      </c>
      <c r="AS79" s="7" t="str">
        <f t="shared" si="421"/>
        <v>誌</v>
      </c>
      <c r="AT79" s="7" t="str">
        <f t="shared" si="421"/>
        <v>諮</v>
      </c>
      <c r="AU79" s="7" t="str">
        <f t="shared" si="421"/>
        <v>資</v>
      </c>
      <c r="AV79" s="7" t="str">
        <f t="shared" si="421"/>
        <v>賜</v>
      </c>
      <c r="AW79" s="7" t="str">
        <f t="shared" si="421"/>
        <v>雌</v>
      </c>
      <c r="AX79" s="7" t="str">
        <f t="shared" si="421"/>
        <v>飼</v>
      </c>
      <c r="AY79" s="7" t="str">
        <f t="shared" si="421"/>
        <v>歯</v>
      </c>
      <c r="AZ79" s="7" t="str">
        <f t="shared" si="421"/>
        <v>事</v>
      </c>
      <c r="BA79" s="7" t="str">
        <f t="shared" si="421"/>
        <v>似</v>
      </c>
      <c r="BB79" s="7" t="str">
        <f t="shared" si="421"/>
        <v>侍</v>
      </c>
      <c r="BC79" s="7" t="str">
        <f t="shared" si="421"/>
        <v>児</v>
      </c>
      <c r="BD79" s="7" t="str">
        <f t="shared" si="421"/>
        <v>字</v>
      </c>
      <c r="BE79" s="7" t="str">
        <f t="shared" si="421"/>
        <v>寺</v>
      </c>
      <c r="BF79" s="7" t="str">
        <f t="shared" si="421"/>
        <v>慈</v>
      </c>
      <c r="BG79" s="7" t="str">
        <f t="shared" si="421"/>
        <v>持</v>
      </c>
      <c r="BH79" s="7" t="str">
        <f t="shared" si="421"/>
        <v>時</v>
      </c>
      <c r="BI79" s="7" t="str">
        <f>CHAR(15393+BI$1-58)</f>
        <v>次</v>
      </c>
      <c r="BJ79" s="7" t="str">
        <f t="shared" ref="BJ79:BN79" si="422">CHAR(15393+BJ$1-58)</f>
        <v>滋</v>
      </c>
      <c r="BK79" s="7" t="str">
        <f t="shared" si="422"/>
        <v>治</v>
      </c>
      <c r="BL79" s="7" t="str">
        <f t="shared" si="422"/>
        <v>爾</v>
      </c>
      <c r="BM79" s="7" t="str">
        <f t="shared" si="422"/>
        <v>璽</v>
      </c>
      <c r="BN79" s="7" t="str">
        <f t="shared" si="422"/>
        <v>痔</v>
      </c>
      <c r="BP79" s="3" t="s">
        <v>297</v>
      </c>
      <c r="BQ79">
        <f t="shared" si="386"/>
        <v>15173</v>
      </c>
      <c r="BR79" s="3" t="s">
        <v>298</v>
      </c>
      <c r="BS79">
        <f t="shared" si="384"/>
        <v>15393</v>
      </c>
    </row>
    <row r="80" spans="1:71" x14ac:dyDescent="0.55000000000000004">
      <c r="C80" s="11" t="str">
        <f>DEC2HEX(CODE(C79),4)</f>
        <v>3B45</v>
      </c>
      <c r="D80" s="10" t="str">
        <f>DEC2HEX(CODE(D79),4)</f>
        <v>3B46</v>
      </c>
      <c r="E80" s="10" t="str">
        <f t="shared" ref="E80:AH80" si="423">DEC2HEX(CODE(E79),4)</f>
        <v>3B47</v>
      </c>
      <c r="F80" s="10" t="str">
        <f t="shared" si="423"/>
        <v>3B48</v>
      </c>
      <c r="G80" s="10" t="str">
        <f t="shared" si="423"/>
        <v>3B49</v>
      </c>
      <c r="H80" s="10" t="str">
        <f t="shared" si="423"/>
        <v>3B4A</v>
      </c>
      <c r="I80" s="10" t="str">
        <f t="shared" si="423"/>
        <v>3B4B</v>
      </c>
      <c r="J80" s="10" t="str">
        <f t="shared" si="423"/>
        <v>3B4C</v>
      </c>
      <c r="K80" s="10" t="str">
        <f t="shared" si="423"/>
        <v>3B4D</v>
      </c>
      <c r="L80" s="10" t="str">
        <f t="shared" si="423"/>
        <v>3B4E</v>
      </c>
      <c r="M80" s="10" t="str">
        <f t="shared" si="423"/>
        <v>3B4F</v>
      </c>
      <c r="N80" s="10" t="str">
        <f t="shared" si="423"/>
        <v>3B50</v>
      </c>
      <c r="O80" s="10" t="str">
        <f t="shared" si="423"/>
        <v>3B51</v>
      </c>
      <c r="P80" s="10" t="str">
        <f t="shared" si="423"/>
        <v>3B52</v>
      </c>
      <c r="Q80" s="10" t="str">
        <f t="shared" si="423"/>
        <v>3B53</v>
      </c>
      <c r="R80" s="10" t="str">
        <f t="shared" si="423"/>
        <v>3B54</v>
      </c>
      <c r="S80" s="11" t="str">
        <f t="shared" si="423"/>
        <v>3B55</v>
      </c>
      <c r="T80" s="10" t="str">
        <f t="shared" si="423"/>
        <v>3B56</v>
      </c>
      <c r="U80" s="10" t="str">
        <f t="shared" si="423"/>
        <v>3B57</v>
      </c>
      <c r="V80" s="10" t="str">
        <f t="shared" si="423"/>
        <v>3B58</v>
      </c>
      <c r="W80" s="10" t="str">
        <f t="shared" si="423"/>
        <v>3B59</v>
      </c>
      <c r="X80" s="10" t="str">
        <f t="shared" si="423"/>
        <v>3B5A</v>
      </c>
      <c r="Y80" s="10" t="str">
        <f t="shared" si="423"/>
        <v>3B5B</v>
      </c>
      <c r="Z80" s="10" t="str">
        <f t="shared" si="423"/>
        <v>3B5C</v>
      </c>
      <c r="AA80" s="10" t="str">
        <f t="shared" si="423"/>
        <v>3B5D</v>
      </c>
      <c r="AB80" s="10" t="str">
        <f t="shared" si="423"/>
        <v>3B5E</v>
      </c>
      <c r="AC80" s="10" t="str">
        <f t="shared" si="423"/>
        <v>3B5F</v>
      </c>
      <c r="AD80" s="10" t="str">
        <f t="shared" si="423"/>
        <v>3B60</v>
      </c>
      <c r="AE80" s="10" t="str">
        <f t="shared" si="423"/>
        <v>3B61</v>
      </c>
      <c r="AF80" s="10" t="str">
        <f t="shared" si="423"/>
        <v>3B62</v>
      </c>
      <c r="AG80" s="10" t="str">
        <f t="shared" si="423"/>
        <v>3B63</v>
      </c>
      <c r="AH80" s="10" t="str">
        <f t="shared" si="423"/>
        <v>3B64</v>
      </c>
      <c r="AI80" s="11" t="str">
        <f>DEC2HEX(CODE(AI79),4)</f>
        <v>3B65</v>
      </c>
      <c r="AJ80" s="10" t="str">
        <f>DEC2HEX(CODE(AJ79),4)</f>
        <v>3B66</v>
      </c>
      <c r="AK80" s="10" t="str">
        <f t="shared" ref="AK80:BN80" si="424">DEC2HEX(CODE(AK79),4)</f>
        <v>3B67</v>
      </c>
      <c r="AL80" s="10" t="str">
        <f t="shared" si="424"/>
        <v>3B68</v>
      </c>
      <c r="AM80" s="10" t="str">
        <f t="shared" si="424"/>
        <v>3B69</v>
      </c>
      <c r="AN80" s="10" t="str">
        <f t="shared" si="424"/>
        <v>3B6A</v>
      </c>
      <c r="AO80" s="10" t="str">
        <f t="shared" si="424"/>
        <v>3B6B</v>
      </c>
      <c r="AP80" s="10" t="str">
        <f t="shared" si="424"/>
        <v>3B6C</v>
      </c>
      <c r="AQ80" s="10" t="str">
        <f t="shared" si="424"/>
        <v>3B6D</v>
      </c>
      <c r="AR80" s="10" t="str">
        <f t="shared" si="424"/>
        <v>3B6E</v>
      </c>
      <c r="AS80" s="10" t="str">
        <f t="shared" si="424"/>
        <v>3B6F</v>
      </c>
      <c r="AT80" s="10" t="str">
        <f t="shared" si="424"/>
        <v>3B70</v>
      </c>
      <c r="AU80" s="10" t="str">
        <f t="shared" si="424"/>
        <v>3B71</v>
      </c>
      <c r="AV80" s="10" t="str">
        <f t="shared" si="424"/>
        <v>3B72</v>
      </c>
      <c r="AW80" s="10" t="str">
        <f t="shared" si="424"/>
        <v>3B73</v>
      </c>
      <c r="AX80" s="10" t="str">
        <f t="shared" si="424"/>
        <v>3B74</v>
      </c>
      <c r="AY80" s="11" t="str">
        <f t="shared" si="424"/>
        <v>3B75</v>
      </c>
      <c r="AZ80" s="10" t="str">
        <f t="shared" si="424"/>
        <v>3B76</v>
      </c>
      <c r="BA80" s="10" t="str">
        <f t="shared" si="424"/>
        <v>3B77</v>
      </c>
      <c r="BB80" s="10" t="str">
        <f t="shared" si="424"/>
        <v>3B78</v>
      </c>
      <c r="BC80" s="10" t="str">
        <f t="shared" si="424"/>
        <v>3B79</v>
      </c>
      <c r="BD80" s="10" t="str">
        <f t="shared" si="424"/>
        <v>3B7A</v>
      </c>
      <c r="BE80" s="10" t="str">
        <f t="shared" si="424"/>
        <v>3B7B</v>
      </c>
      <c r="BF80" s="10" t="str">
        <f t="shared" si="424"/>
        <v>3B7C</v>
      </c>
      <c r="BG80" s="10" t="str">
        <f t="shared" si="424"/>
        <v>3B7D</v>
      </c>
      <c r="BH80" s="10" t="str">
        <f t="shared" si="424"/>
        <v>3B7E</v>
      </c>
      <c r="BI80" s="10" t="str">
        <f t="shared" si="424"/>
        <v>3C21</v>
      </c>
      <c r="BJ80" s="10" t="str">
        <f t="shared" si="424"/>
        <v>3C22</v>
      </c>
      <c r="BK80" s="10" t="str">
        <f t="shared" si="424"/>
        <v>3C23</v>
      </c>
      <c r="BL80" s="10" t="str">
        <f t="shared" si="424"/>
        <v>3C24</v>
      </c>
      <c r="BM80" s="10" t="str">
        <f t="shared" si="424"/>
        <v>3C25</v>
      </c>
      <c r="BN80" s="10" t="str">
        <f t="shared" si="424"/>
        <v>3C26</v>
      </c>
      <c r="BQ80">
        <f t="shared" si="386"/>
        <v>0</v>
      </c>
      <c r="BS80">
        <f t="shared" si="384"/>
        <v>0</v>
      </c>
    </row>
    <row r="81" spans="1:71" ht="26.5" x14ac:dyDescent="0.55000000000000004">
      <c r="A81">
        <f>A79+64*32</f>
        <v>79872</v>
      </c>
      <c r="B81" s="2" t="str">
        <f>DEC2HEX(A81,5)</f>
        <v>13800</v>
      </c>
      <c r="C81" s="7" t="str">
        <f>CHAR(15399+C$1)</f>
        <v>磁</v>
      </c>
      <c r="D81" s="7" t="str">
        <f t="shared" ref="D81:BN81" si="425">CHAR(15399+D$1)</f>
        <v>示</v>
      </c>
      <c r="E81" s="7" t="str">
        <f t="shared" si="425"/>
        <v>而</v>
      </c>
      <c r="F81" s="7" t="str">
        <f t="shared" si="425"/>
        <v>耳</v>
      </c>
      <c r="G81" s="7" t="str">
        <f t="shared" si="425"/>
        <v>自</v>
      </c>
      <c r="H81" s="7" t="str">
        <f t="shared" si="425"/>
        <v>蒔</v>
      </c>
      <c r="I81" s="7" t="str">
        <f t="shared" si="425"/>
        <v>辞</v>
      </c>
      <c r="J81" s="7" t="str">
        <f t="shared" si="425"/>
        <v>汐</v>
      </c>
      <c r="K81" s="7" t="str">
        <f t="shared" si="425"/>
        <v>鹿</v>
      </c>
      <c r="L81" s="7" t="str">
        <f t="shared" si="425"/>
        <v>式</v>
      </c>
      <c r="M81" s="7" t="str">
        <f t="shared" si="425"/>
        <v>識</v>
      </c>
      <c r="N81" s="7" t="str">
        <f t="shared" si="425"/>
        <v>鴫</v>
      </c>
      <c r="O81" s="7" t="str">
        <f t="shared" si="425"/>
        <v>竺</v>
      </c>
      <c r="P81" s="7" t="str">
        <f t="shared" si="425"/>
        <v>軸</v>
      </c>
      <c r="Q81" s="7" t="str">
        <f t="shared" si="425"/>
        <v>宍</v>
      </c>
      <c r="R81" s="7" t="str">
        <f t="shared" si="425"/>
        <v>雫</v>
      </c>
      <c r="S81" s="7" t="str">
        <f t="shared" si="425"/>
        <v>七</v>
      </c>
      <c r="T81" s="7" t="str">
        <f t="shared" si="425"/>
        <v>叱</v>
      </c>
      <c r="U81" s="7" t="str">
        <f t="shared" si="425"/>
        <v>執</v>
      </c>
      <c r="V81" s="7" t="str">
        <f t="shared" si="425"/>
        <v>失</v>
      </c>
      <c r="W81" s="7" t="str">
        <f t="shared" si="425"/>
        <v>嫉</v>
      </c>
      <c r="X81" s="7" t="str">
        <f t="shared" si="425"/>
        <v>室</v>
      </c>
      <c r="Y81" s="7" t="str">
        <f t="shared" si="425"/>
        <v>悉</v>
      </c>
      <c r="Z81" s="7" t="str">
        <f t="shared" si="425"/>
        <v>湿</v>
      </c>
      <c r="AA81" s="7" t="str">
        <f t="shared" si="425"/>
        <v>漆</v>
      </c>
      <c r="AB81" s="7" t="str">
        <f t="shared" si="425"/>
        <v>疾</v>
      </c>
      <c r="AC81" s="7" t="str">
        <f t="shared" si="425"/>
        <v>質</v>
      </c>
      <c r="AD81" s="7" t="str">
        <f t="shared" si="425"/>
        <v>実</v>
      </c>
      <c r="AE81" s="7" t="str">
        <f t="shared" si="425"/>
        <v>蔀</v>
      </c>
      <c r="AF81" s="7" t="str">
        <f t="shared" si="425"/>
        <v>篠</v>
      </c>
      <c r="AG81" s="7" t="str">
        <f t="shared" si="425"/>
        <v>偲</v>
      </c>
      <c r="AH81" s="7" t="str">
        <f t="shared" si="425"/>
        <v>柴</v>
      </c>
      <c r="AI81" s="7" t="str">
        <f t="shared" si="425"/>
        <v>芝</v>
      </c>
      <c r="AJ81" s="7" t="str">
        <f t="shared" si="425"/>
        <v>屡</v>
      </c>
      <c r="AK81" s="7" t="str">
        <f t="shared" si="425"/>
        <v>蕊</v>
      </c>
      <c r="AL81" s="7" t="str">
        <f t="shared" si="425"/>
        <v>縞</v>
      </c>
      <c r="AM81" s="7" t="str">
        <f t="shared" si="425"/>
        <v>舎</v>
      </c>
      <c r="AN81" s="7" t="str">
        <f t="shared" si="425"/>
        <v>写</v>
      </c>
      <c r="AO81" s="7" t="str">
        <f t="shared" si="425"/>
        <v>射</v>
      </c>
      <c r="AP81" s="7" t="str">
        <f t="shared" si="425"/>
        <v>捨</v>
      </c>
      <c r="AQ81" s="7" t="str">
        <f t="shared" si="425"/>
        <v>赦</v>
      </c>
      <c r="AR81" s="7" t="str">
        <f t="shared" si="425"/>
        <v>斜</v>
      </c>
      <c r="AS81" s="7" t="str">
        <f t="shared" si="425"/>
        <v>煮</v>
      </c>
      <c r="AT81" s="7" t="str">
        <f t="shared" si="425"/>
        <v>社</v>
      </c>
      <c r="AU81" s="7" t="str">
        <f t="shared" si="425"/>
        <v>紗</v>
      </c>
      <c r="AV81" s="7" t="str">
        <f t="shared" si="425"/>
        <v>者</v>
      </c>
      <c r="AW81" s="7" t="str">
        <f t="shared" si="425"/>
        <v>謝</v>
      </c>
      <c r="AX81" s="7" t="str">
        <f t="shared" si="425"/>
        <v>車</v>
      </c>
      <c r="AY81" s="7" t="str">
        <f t="shared" si="425"/>
        <v>遮</v>
      </c>
      <c r="AZ81" s="7" t="str">
        <f t="shared" si="425"/>
        <v>蛇</v>
      </c>
      <c r="BA81" s="7" t="str">
        <f t="shared" si="425"/>
        <v>邪</v>
      </c>
      <c r="BB81" s="7" t="str">
        <f t="shared" si="425"/>
        <v>借</v>
      </c>
      <c r="BC81" s="7" t="str">
        <f t="shared" si="425"/>
        <v>勺</v>
      </c>
      <c r="BD81" s="7" t="str">
        <f t="shared" si="425"/>
        <v>尺</v>
      </c>
      <c r="BE81" s="7" t="str">
        <f t="shared" si="425"/>
        <v>杓</v>
      </c>
      <c r="BF81" s="7" t="str">
        <f t="shared" si="425"/>
        <v>灼</v>
      </c>
      <c r="BG81" s="7" t="str">
        <f t="shared" si="425"/>
        <v>爵</v>
      </c>
      <c r="BH81" s="7" t="str">
        <f t="shared" si="425"/>
        <v>酌</v>
      </c>
      <c r="BI81" s="7" t="str">
        <f t="shared" si="425"/>
        <v>釈</v>
      </c>
      <c r="BJ81" s="7" t="str">
        <f t="shared" si="425"/>
        <v>錫</v>
      </c>
      <c r="BK81" s="7" t="str">
        <f t="shared" si="425"/>
        <v>若</v>
      </c>
      <c r="BL81" s="7" t="str">
        <f t="shared" si="425"/>
        <v>寂</v>
      </c>
      <c r="BM81" s="7" t="str">
        <f t="shared" si="425"/>
        <v>弱</v>
      </c>
      <c r="BN81" s="7" t="str">
        <f t="shared" si="425"/>
        <v>惹</v>
      </c>
      <c r="BP81" s="3" t="s">
        <v>299</v>
      </c>
      <c r="BQ81">
        <f t="shared" si="386"/>
        <v>15399</v>
      </c>
      <c r="BS81">
        <f t="shared" si="384"/>
        <v>0</v>
      </c>
    </row>
    <row r="82" spans="1:71" x14ac:dyDescent="0.55000000000000004">
      <c r="C82" s="11" t="str">
        <f>DEC2HEX(CODE(C81),4)</f>
        <v>3C27</v>
      </c>
      <c r="D82" s="10" t="str">
        <f>DEC2HEX(CODE(D81),4)</f>
        <v>3C28</v>
      </c>
      <c r="E82" s="10" t="str">
        <f t="shared" ref="E82:AH82" si="426">DEC2HEX(CODE(E81),4)</f>
        <v>3C29</v>
      </c>
      <c r="F82" s="10" t="str">
        <f t="shared" si="426"/>
        <v>3C2A</v>
      </c>
      <c r="G82" s="10" t="str">
        <f t="shared" si="426"/>
        <v>3C2B</v>
      </c>
      <c r="H82" s="10" t="str">
        <f t="shared" si="426"/>
        <v>3C2C</v>
      </c>
      <c r="I82" s="10" t="str">
        <f t="shared" si="426"/>
        <v>3C2D</v>
      </c>
      <c r="J82" s="10" t="str">
        <f t="shared" si="426"/>
        <v>3C2E</v>
      </c>
      <c r="K82" s="10" t="str">
        <f t="shared" si="426"/>
        <v>3C2F</v>
      </c>
      <c r="L82" s="10" t="str">
        <f t="shared" si="426"/>
        <v>3C30</v>
      </c>
      <c r="M82" s="10" t="str">
        <f t="shared" si="426"/>
        <v>3C31</v>
      </c>
      <c r="N82" s="10" t="str">
        <f t="shared" si="426"/>
        <v>3C32</v>
      </c>
      <c r="O82" s="10" t="str">
        <f t="shared" si="426"/>
        <v>3C33</v>
      </c>
      <c r="P82" s="10" t="str">
        <f t="shared" si="426"/>
        <v>3C34</v>
      </c>
      <c r="Q82" s="10" t="str">
        <f t="shared" si="426"/>
        <v>3C35</v>
      </c>
      <c r="R82" s="10" t="str">
        <f t="shared" si="426"/>
        <v>3C36</v>
      </c>
      <c r="S82" s="11" t="str">
        <f t="shared" si="426"/>
        <v>3C37</v>
      </c>
      <c r="T82" s="10" t="str">
        <f t="shared" si="426"/>
        <v>3C38</v>
      </c>
      <c r="U82" s="10" t="str">
        <f t="shared" si="426"/>
        <v>3C39</v>
      </c>
      <c r="V82" s="10" t="str">
        <f t="shared" si="426"/>
        <v>3C3A</v>
      </c>
      <c r="W82" s="10" t="str">
        <f t="shared" si="426"/>
        <v>3C3B</v>
      </c>
      <c r="X82" s="10" t="str">
        <f t="shared" si="426"/>
        <v>3C3C</v>
      </c>
      <c r="Y82" s="10" t="str">
        <f t="shared" si="426"/>
        <v>3C3D</v>
      </c>
      <c r="Z82" s="10" t="str">
        <f t="shared" si="426"/>
        <v>3C3E</v>
      </c>
      <c r="AA82" s="10" t="str">
        <f t="shared" si="426"/>
        <v>3C3F</v>
      </c>
      <c r="AB82" s="10" t="str">
        <f t="shared" si="426"/>
        <v>3C40</v>
      </c>
      <c r="AC82" s="10" t="str">
        <f t="shared" si="426"/>
        <v>3C41</v>
      </c>
      <c r="AD82" s="10" t="str">
        <f t="shared" si="426"/>
        <v>3C42</v>
      </c>
      <c r="AE82" s="10" t="str">
        <f t="shared" si="426"/>
        <v>3C43</v>
      </c>
      <c r="AF82" s="10" t="str">
        <f t="shared" si="426"/>
        <v>3C44</v>
      </c>
      <c r="AG82" s="10" t="str">
        <f t="shared" si="426"/>
        <v>3C45</v>
      </c>
      <c r="AH82" s="10" t="str">
        <f t="shared" si="426"/>
        <v>3C46</v>
      </c>
      <c r="AI82" s="11" t="str">
        <f>DEC2HEX(CODE(AI81),4)</f>
        <v>3C47</v>
      </c>
      <c r="AJ82" s="10" t="str">
        <f>DEC2HEX(CODE(AJ81),4)</f>
        <v>3C48</v>
      </c>
      <c r="AK82" s="10" t="str">
        <f t="shared" ref="AK82:BN82" si="427">DEC2HEX(CODE(AK81),4)</f>
        <v>3C49</v>
      </c>
      <c r="AL82" s="10" t="str">
        <f t="shared" si="427"/>
        <v>3C4A</v>
      </c>
      <c r="AM82" s="10" t="str">
        <f t="shared" si="427"/>
        <v>3C4B</v>
      </c>
      <c r="AN82" s="10" t="str">
        <f t="shared" si="427"/>
        <v>3C4C</v>
      </c>
      <c r="AO82" s="10" t="str">
        <f t="shared" si="427"/>
        <v>3C4D</v>
      </c>
      <c r="AP82" s="10" t="str">
        <f t="shared" si="427"/>
        <v>3C4E</v>
      </c>
      <c r="AQ82" s="10" t="str">
        <f t="shared" si="427"/>
        <v>3C4F</v>
      </c>
      <c r="AR82" s="10" t="str">
        <f t="shared" si="427"/>
        <v>3C50</v>
      </c>
      <c r="AS82" s="10" t="str">
        <f t="shared" si="427"/>
        <v>3C51</v>
      </c>
      <c r="AT82" s="10" t="str">
        <f t="shared" si="427"/>
        <v>3C52</v>
      </c>
      <c r="AU82" s="10" t="str">
        <f t="shared" si="427"/>
        <v>3C53</v>
      </c>
      <c r="AV82" s="10" t="str">
        <f t="shared" si="427"/>
        <v>3C54</v>
      </c>
      <c r="AW82" s="10" t="str">
        <f t="shared" si="427"/>
        <v>3C55</v>
      </c>
      <c r="AX82" s="10" t="str">
        <f t="shared" si="427"/>
        <v>3C56</v>
      </c>
      <c r="AY82" s="11" t="str">
        <f t="shared" si="427"/>
        <v>3C57</v>
      </c>
      <c r="AZ82" s="10" t="str">
        <f t="shared" si="427"/>
        <v>3C58</v>
      </c>
      <c r="BA82" s="10" t="str">
        <f t="shared" si="427"/>
        <v>3C59</v>
      </c>
      <c r="BB82" s="10" t="str">
        <f t="shared" si="427"/>
        <v>3C5A</v>
      </c>
      <c r="BC82" s="10" t="str">
        <f t="shared" si="427"/>
        <v>3C5B</v>
      </c>
      <c r="BD82" s="10" t="str">
        <f t="shared" si="427"/>
        <v>3C5C</v>
      </c>
      <c r="BE82" s="10" t="str">
        <f t="shared" si="427"/>
        <v>3C5D</v>
      </c>
      <c r="BF82" s="10" t="str">
        <f t="shared" si="427"/>
        <v>3C5E</v>
      </c>
      <c r="BG82" s="10" t="str">
        <f t="shared" si="427"/>
        <v>3C5F</v>
      </c>
      <c r="BH82" s="10" t="str">
        <f t="shared" si="427"/>
        <v>3C60</v>
      </c>
      <c r="BI82" s="10" t="str">
        <f t="shared" si="427"/>
        <v>3C61</v>
      </c>
      <c r="BJ82" s="10" t="str">
        <f t="shared" si="427"/>
        <v>3C62</v>
      </c>
      <c r="BK82" s="10" t="str">
        <f t="shared" si="427"/>
        <v>3C63</v>
      </c>
      <c r="BL82" s="10" t="str">
        <f t="shared" si="427"/>
        <v>3C64</v>
      </c>
      <c r="BM82" s="10" t="str">
        <f t="shared" si="427"/>
        <v>3C65</v>
      </c>
      <c r="BN82" s="10" t="str">
        <f t="shared" si="427"/>
        <v>3C66</v>
      </c>
      <c r="BQ82">
        <f t="shared" si="386"/>
        <v>0</v>
      </c>
      <c r="BS82">
        <f t="shared" si="384"/>
        <v>0</v>
      </c>
    </row>
    <row r="83" spans="1:71" ht="26.5" x14ac:dyDescent="0.55000000000000004">
      <c r="A83">
        <f>A81+64*32</f>
        <v>81920</v>
      </c>
      <c r="B83" s="2" t="str">
        <f>DEC2HEX(A83,5)</f>
        <v>14000</v>
      </c>
      <c r="C83" s="7" t="str">
        <f>CHAR(15463+C$1)</f>
        <v>主</v>
      </c>
      <c r="D83" s="7" t="str">
        <f t="shared" ref="D83:Z83" si="428">CHAR(15463+D$1)</f>
        <v>取</v>
      </c>
      <c r="E83" s="7" t="str">
        <f t="shared" si="428"/>
        <v>守</v>
      </c>
      <c r="F83" s="7" t="str">
        <f t="shared" si="428"/>
        <v>手</v>
      </c>
      <c r="G83" s="7" t="str">
        <f t="shared" si="428"/>
        <v>朱</v>
      </c>
      <c r="H83" s="7" t="str">
        <f t="shared" si="428"/>
        <v>殊</v>
      </c>
      <c r="I83" s="7" t="str">
        <f t="shared" si="428"/>
        <v>狩</v>
      </c>
      <c r="J83" s="7" t="str">
        <f t="shared" si="428"/>
        <v>珠</v>
      </c>
      <c r="K83" s="7" t="str">
        <f t="shared" si="428"/>
        <v>種</v>
      </c>
      <c r="L83" s="7" t="str">
        <f t="shared" si="428"/>
        <v>腫</v>
      </c>
      <c r="M83" s="7" t="str">
        <f t="shared" si="428"/>
        <v>趣</v>
      </c>
      <c r="N83" s="7" t="str">
        <f t="shared" si="428"/>
        <v>酒</v>
      </c>
      <c r="O83" s="7" t="str">
        <f t="shared" si="428"/>
        <v>首</v>
      </c>
      <c r="P83" s="7" t="str">
        <f t="shared" si="428"/>
        <v>儒</v>
      </c>
      <c r="Q83" s="7" t="str">
        <f t="shared" si="428"/>
        <v>受</v>
      </c>
      <c r="R83" s="7" t="str">
        <f t="shared" si="428"/>
        <v>呪</v>
      </c>
      <c r="S83" s="7" t="str">
        <f t="shared" si="428"/>
        <v>寿</v>
      </c>
      <c r="T83" s="7" t="str">
        <f t="shared" si="428"/>
        <v>授</v>
      </c>
      <c r="U83" s="7" t="str">
        <f t="shared" si="428"/>
        <v>樹</v>
      </c>
      <c r="V83" s="7" t="str">
        <f t="shared" si="428"/>
        <v>綬</v>
      </c>
      <c r="W83" s="7" t="str">
        <f t="shared" si="428"/>
        <v>需</v>
      </c>
      <c r="X83" s="7" t="str">
        <f t="shared" si="428"/>
        <v>囚</v>
      </c>
      <c r="Y83" s="7" t="str">
        <f t="shared" si="428"/>
        <v>収</v>
      </c>
      <c r="Z83" s="7" t="str">
        <f t="shared" si="428"/>
        <v>周</v>
      </c>
      <c r="AA83" s="7" t="str">
        <f>CHAR(15649+AA$1-24)</f>
        <v>宗</v>
      </c>
      <c r="AB83" s="7" t="str">
        <f t="shared" ref="AB83:BN83" si="429">CHAR(15649+AB$1-24)</f>
        <v>就</v>
      </c>
      <c r="AC83" s="7" t="str">
        <f t="shared" si="429"/>
        <v>州</v>
      </c>
      <c r="AD83" s="7" t="str">
        <f t="shared" si="429"/>
        <v>修</v>
      </c>
      <c r="AE83" s="7" t="str">
        <f t="shared" si="429"/>
        <v>愁</v>
      </c>
      <c r="AF83" s="7" t="str">
        <f t="shared" si="429"/>
        <v>拾</v>
      </c>
      <c r="AG83" s="7" t="str">
        <f t="shared" si="429"/>
        <v>洲</v>
      </c>
      <c r="AH83" s="7" t="str">
        <f t="shared" si="429"/>
        <v>秀</v>
      </c>
      <c r="AI83" s="7" t="str">
        <f t="shared" si="429"/>
        <v>秋</v>
      </c>
      <c r="AJ83" s="7" t="str">
        <f t="shared" si="429"/>
        <v>終</v>
      </c>
      <c r="AK83" s="7" t="str">
        <f t="shared" si="429"/>
        <v>繍</v>
      </c>
      <c r="AL83" s="7" t="str">
        <f t="shared" si="429"/>
        <v>習</v>
      </c>
      <c r="AM83" s="7" t="str">
        <f t="shared" si="429"/>
        <v>臭</v>
      </c>
      <c r="AN83" s="7" t="str">
        <f t="shared" si="429"/>
        <v>舟</v>
      </c>
      <c r="AO83" s="7" t="str">
        <f t="shared" si="429"/>
        <v>蒐</v>
      </c>
      <c r="AP83" s="7" t="str">
        <f t="shared" si="429"/>
        <v>衆</v>
      </c>
      <c r="AQ83" s="7" t="str">
        <f t="shared" si="429"/>
        <v>襲</v>
      </c>
      <c r="AR83" s="7" t="str">
        <f t="shared" si="429"/>
        <v>讐</v>
      </c>
      <c r="AS83" s="7" t="str">
        <f t="shared" si="429"/>
        <v>蹴</v>
      </c>
      <c r="AT83" s="7" t="str">
        <f t="shared" si="429"/>
        <v>輯</v>
      </c>
      <c r="AU83" s="7" t="str">
        <f t="shared" si="429"/>
        <v>週</v>
      </c>
      <c r="AV83" s="7" t="str">
        <f t="shared" si="429"/>
        <v>酋</v>
      </c>
      <c r="AW83" s="7" t="str">
        <f t="shared" si="429"/>
        <v>酬</v>
      </c>
      <c r="AX83" s="7" t="str">
        <f t="shared" si="429"/>
        <v>集</v>
      </c>
      <c r="AY83" s="7" t="str">
        <f t="shared" si="429"/>
        <v>醜</v>
      </c>
      <c r="AZ83" s="7" t="str">
        <f t="shared" si="429"/>
        <v>什</v>
      </c>
      <c r="BA83" s="7" t="str">
        <f t="shared" si="429"/>
        <v>住</v>
      </c>
      <c r="BB83" s="7" t="str">
        <f t="shared" si="429"/>
        <v>充</v>
      </c>
      <c r="BC83" s="7" t="str">
        <f t="shared" si="429"/>
        <v>十</v>
      </c>
      <c r="BD83" s="7" t="str">
        <f t="shared" si="429"/>
        <v>従</v>
      </c>
      <c r="BE83" s="7" t="str">
        <f t="shared" si="429"/>
        <v>戎</v>
      </c>
      <c r="BF83" s="7" t="str">
        <f t="shared" si="429"/>
        <v>柔</v>
      </c>
      <c r="BG83" s="7" t="str">
        <f t="shared" si="429"/>
        <v>汁</v>
      </c>
      <c r="BH83" s="7" t="str">
        <f t="shared" si="429"/>
        <v>渋</v>
      </c>
      <c r="BI83" s="7" t="str">
        <f t="shared" si="429"/>
        <v>獣</v>
      </c>
      <c r="BJ83" s="7" t="str">
        <f t="shared" si="429"/>
        <v>縦</v>
      </c>
      <c r="BK83" s="7" t="str">
        <f t="shared" si="429"/>
        <v>重</v>
      </c>
      <c r="BL83" s="7" t="str">
        <f t="shared" si="429"/>
        <v>銃</v>
      </c>
      <c r="BM83" s="7" t="str">
        <f t="shared" si="429"/>
        <v>叔</v>
      </c>
      <c r="BN83" s="7" t="str">
        <f t="shared" si="429"/>
        <v>夙</v>
      </c>
      <c r="BP83" s="3" t="s">
        <v>300</v>
      </c>
      <c r="BQ83">
        <f t="shared" si="386"/>
        <v>15463</v>
      </c>
      <c r="BR83" s="3" t="s">
        <v>301</v>
      </c>
      <c r="BS83">
        <f t="shared" si="384"/>
        <v>15649</v>
      </c>
    </row>
    <row r="84" spans="1:71" x14ac:dyDescent="0.55000000000000004">
      <c r="C84" s="11" t="str">
        <f>DEC2HEX(CODE(C83),4)</f>
        <v>3C67</v>
      </c>
      <c r="D84" s="10" t="str">
        <f>DEC2HEX(CODE(D83),4)</f>
        <v>3C68</v>
      </c>
      <c r="E84" s="10" t="str">
        <f t="shared" ref="E84:AH84" si="430">DEC2HEX(CODE(E83),4)</f>
        <v>3C69</v>
      </c>
      <c r="F84" s="10" t="str">
        <f t="shared" si="430"/>
        <v>3C6A</v>
      </c>
      <c r="G84" s="10" t="str">
        <f t="shared" si="430"/>
        <v>3C6B</v>
      </c>
      <c r="H84" s="10" t="str">
        <f t="shared" si="430"/>
        <v>3C6C</v>
      </c>
      <c r="I84" s="10" t="str">
        <f t="shared" si="430"/>
        <v>3C6D</v>
      </c>
      <c r="J84" s="10" t="str">
        <f t="shared" si="430"/>
        <v>3C6E</v>
      </c>
      <c r="K84" s="10" t="str">
        <f t="shared" si="430"/>
        <v>3C6F</v>
      </c>
      <c r="L84" s="10" t="str">
        <f t="shared" si="430"/>
        <v>3C70</v>
      </c>
      <c r="M84" s="10" t="str">
        <f t="shared" si="430"/>
        <v>3C71</v>
      </c>
      <c r="N84" s="10" t="str">
        <f t="shared" si="430"/>
        <v>3C72</v>
      </c>
      <c r="O84" s="10" t="str">
        <f t="shared" si="430"/>
        <v>3C73</v>
      </c>
      <c r="P84" s="10" t="str">
        <f t="shared" si="430"/>
        <v>3C74</v>
      </c>
      <c r="Q84" s="10" t="str">
        <f t="shared" si="430"/>
        <v>3C75</v>
      </c>
      <c r="R84" s="10" t="str">
        <f t="shared" si="430"/>
        <v>3C76</v>
      </c>
      <c r="S84" s="11" t="str">
        <f t="shared" si="430"/>
        <v>3C77</v>
      </c>
      <c r="T84" s="10" t="str">
        <f t="shared" si="430"/>
        <v>3C78</v>
      </c>
      <c r="U84" s="10" t="str">
        <f t="shared" si="430"/>
        <v>3C79</v>
      </c>
      <c r="V84" s="10" t="str">
        <f t="shared" si="430"/>
        <v>3C7A</v>
      </c>
      <c r="W84" s="10" t="str">
        <f t="shared" si="430"/>
        <v>3C7B</v>
      </c>
      <c r="X84" s="10" t="str">
        <f t="shared" si="430"/>
        <v>3C7C</v>
      </c>
      <c r="Y84" s="10" t="str">
        <f t="shared" si="430"/>
        <v>3C7D</v>
      </c>
      <c r="Z84" s="10" t="str">
        <f t="shared" si="430"/>
        <v>3C7E</v>
      </c>
      <c r="AA84" s="10" t="str">
        <f t="shared" si="430"/>
        <v>3D21</v>
      </c>
      <c r="AB84" s="10" t="str">
        <f t="shared" si="430"/>
        <v>3D22</v>
      </c>
      <c r="AC84" s="10" t="str">
        <f t="shared" si="430"/>
        <v>3D23</v>
      </c>
      <c r="AD84" s="10" t="str">
        <f t="shared" si="430"/>
        <v>3D24</v>
      </c>
      <c r="AE84" s="10" t="str">
        <f t="shared" si="430"/>
        <v>3D25</v>
      </c>
      <c r="AF84" s="10" t="str">
        <f t="shared" si="430"/>
        <v>3D26</v>
      </c>
      <c r="AG84" s="10" t="str">
        <f t="shared" si="430"/>
        <v>3D27</v>
      </c>
      <c r="AH84" s="10" t="str">
        <f t="shared" si="430"/>
        <v>3D28</v>
      </c>
      <c r="AI84" s="11" t="str">
        <f>DEC2HEX(CODE(AI83),4)</f>
        <v>3D29</v>
      </c>
      <c r="AJ84" s="10" t="str">
        <f>DEC2HEX(CODE(AJ83),4)</f>
        <v>3D2A</v>
      </c>
      <c r="AK84" s="10" t="str">
        <f t="shared" ref="AK84:BN84" si="431">DEC2HEX(CODE(AK83),4)</f>
        <v>3D2B</v>
      </c>
      <c r="AL84" s="10" t="str">
        <f t="shared" si="431"/>
        <v>3D2C</v>
      </c>
      <c r="AM84" s="10" t="str">
        <f t="shared" si="431"/>
        <v>3D2D</v>
      </c>
      <c r="AN84" s="10" t="str">
        <f t="shared" si="431"/>
        <v>3D2E</v>
      </c>
      <c r="AO84" s="10" t="str">
        <f t="shared" si="431"/>
        <v>3D2F</v>
      </c>
      <c r="AP84" s="10" t="str">
        <f t="shared" si="431"/>
        <v>3D30</v>
      </c>
      <c r="AQ84" s="10" t="str">
        <f t="shared" si="431"/>
        <v>3D31</v>
      </c>
      <c r="AR84" s="10" t="str">
        <f t="shared" si="431"/>
        <v>3D32</v>
      </c>
      <c r="AS84" s="10" t="str">
        <f t="shared" si="431"/>
        <v>3D33</v>
      </c>
      <c r="AT84" s="10" t="str">
        <f t="shared" si="431"/>
        <v>3D34</v>
      </c>
      <c r="AU84" s="10" t="str">
        <f t="shared" si="431"/>
        <v>3D35</v>
      </c>
      <c r="AV84" s="10" t="str">
        <f t="shared" si="431"/>
        <v>3D36</v>
      </c>
      <c r="AW84" s="10" t="str">
        <f t="shared" si="431"/>
        <v>3D37</v>
      </c>
      <c r="AX84" s="10" t="str">
        <f t="shared" si="431"/>
        <v>3D38</v>
      </c>
      <c r="AY84" s="11" t="str">
        <f t="shared" si="431"/>
        <v>3D39</v>
      </c>
      <c r="AZ84" s="10" t="str">
        <f t="shared" si="431"/>
        <v>3D3A</v>
      </c>
      <c r="BA84" s="10" t="str">
        <f t="shared" si="431"/>
        <v>3D3B</v>
      </c>
      <c r="BB84" s="10" t="str">
        <f t="shared" si="431"/>
        <v>3D3C</v>
      </c>
      <c r="BC84" s="10" t="str">
        <f t="shared" si="431"/>
        <v>3D3D</v>
      </c>
      <c r="BD84" s="10" t="str">
        <f t="shared" si="431"/>
        <v>3D3E</v>
      </c>
      <c r="BE84" s="10" t="str">
        <f t="shared" si="431"/>
        <v>3D3F</v>
      </c>
      <c r="BF84" s="10" t="str">
        <f t="shared" si="431"/>
        <v>3D40</v>
      </c>
      <c r="BG84" s="10" t="str">
        <f t="shared" si="431"/>
        <v>3D41</v>
      </c>
      <c r="BH84" s="10" t="str">
        <f t="shared" si="431"/>
        <v>3D42</v>
      </c>
      <c r="BI84" s="10" t="str">
        <f t="shared" si="431"/>
        <v>3D43</v>
      </c>
      <c r="BJ84" s="10" t="str">
        <f t="shared" si="431"/>
        <v>3D44</v>
      </c>
      <c r="BK84" s="10" t="str">
        <f t="shared" si="431"/>
        <v>3D45</v>
      </c>
      <c r="BL84" s="10" t="str">
        <f t="shared" si="431"/>
        <v>3D46</v>
      </c>
      <c r="BM84" s="10" t="str">
        <f t="shared" si="431"/>
        <v>3D47</v>
      </c>
      <c r="BN84" s="10" t="str">
        <f t="shared" si="431"/>
        <v>3D48</v>
      </c>
      <c r="BQ84">
        <f t="shared" si="386"/>
        <v>0</v>
      </c>
      <c r="BS84">
        <f t="shared" si="384"/>
        <v>0</v>
      </c>
    </row>
    <row r="85" spans="1:71" ht="26.5" x14ac:dyDescent="0.55000000000000004">
      <c r="A85">
        <f>A83+64*32</f>
        <v>83968</v>
      </c>
      <c r="B85" s="2" t="str">
        <f>DEC2HEX(A85,5)</f>
        <v>14800</v>
      </c>
      <c r="C85" s="7" t="str">
        <f>CHAR(15689+C$1)</f>
        <v>宿</v>
      </c>
      <c r="D85" s="7" t="str">
        <f t="shared" ref="D85:BD85" si="432">CHAR(15689+D$1)</f>
        <v>淑</v>
      </c>
      <c r="E85" s="7" t="str">
        <f t="shared" si="432"/>
        <v>祝</v>
      </c>
      <c r="F85" s="7" t="str">
        <f t="shared" si="432"/>
        <v>縮</v>
      </c>
      <c r="G85" s="7" t="str">
        <f t="shared" si="432"/>
        <v>粛</v>
      </c>
      <c r="H85" s="7" t="str">
        <f t="shared" si="432"/>
        <v>塾</v>
      </c>
      <c r="I85" s="7" t="str">
        <f t="shared" si="432"/>
        <v>熟</v>
      </c>
      <c r="J85" s="7" t="str">
        <f t="shared" si="432"/>
        <v>出</v>
      </c>
      <c r="K85" s="7" t="str">
        <f t="shared" si="432"/>
        <v>術</v>
      </c>
      <c r="L85" s="7" t="str">
        <f t="shared" si="432"/>
        <v>述</v>
      </c>
      <c r="M85" s="7" t="str">
        <f t="shared" si="432"/>
        <v>俊</v>
      </c>
      <c r="N85" s="7" t="str">
        <f t="shared" si="432"/>
        <v>峻</v>
      </c>
      <c r="O85" s="7" t="str">
        <f t="shared" si="432"/>
        <v>春</v>
      </c>
      <c r="P85" s="7" t="str">
        <f t="shared" si="432"/>
        <v>瞬</v>
      </c>
      <c r="Q85" s="7" t="str">
        <f t="shared" si="432"/>
        <v>竣</v>
      </c>
      <c r="R85" s="7" t="str">
        <f t="shared" si="432"/>
        <v>舜</v>
      </c>
      <c r="S85" s="7" t="str">
        <f t="shared" si="432"/>
        <v>駿</v>
      </c>
      <c r="T85" s="7" t="str">
        <f t="shared" si="432"/>
        <v>准</v>
      </c>
      <c r="U85" s="7" t="str">
        <f t="shared" si="432"/>
        <v>循</v>
      </c>
      <c r="V85" s="7" t="str">
        <f t="shared" si="432"/>
        <v>旬</v>
      </c>
      <c r="W85" s="7" t="str">
        <f t="shared" si="432"/>
        <v>楯</v>
      </c>
      <c r="X85" s="7" t="str">
        <f t="shared" si="432"/>
        <v>殉</v>
      </c>
      <c r="Y85" s="7" t="str">
        <f t="shared" si="432"/>
        <v>淳</v>
      </c>
      <c r="Z85" s="7" t="str">
        <f t="shared" si="432"/>
        <v>準</v>
      </c>
      <c r="AA85" s="7" t="str">
        <f t="shared" si="432"/>
        <v>潤</v>
      </c>
      <c r="AB85" s="7" t="str">
        <f t="shared" si="432"/>
        <v>盾</v>
      </c>
      <c r="AC85" s="7" t="str">
        <f t="shared" si="432"/>
        <v>純</v>
      </c>
      <c r="AD85" s="7" t="str">
        <f t="shared" si="432"/>
        <v>巡</v>
      </c>
      <c r="AE85" s="7" t="str">
        <f t="shared" si="432"/>
        <v>遵</v>
      </c>
      <c r="AF85" s="7" t="str">
        <f t="shared" si="432"/>
        <v>醇</v>
      </c>
      <c r="AG85" s="7" t="str">
        <f t="shared" si="432"/>
        <v>順</v>
      </c>
      <c r="AH85" s="7" t="str">
        <f t="shared" si="432"/>
        <v>処</v>
      </c>
      <c r="AI85" s="7" t="str">
        <f t="shared" si="432"/>
        <v>初</v>
      </c>
      <c r="AJ85" s="7" t="str">
        <f t="shared" si="432"/>
        <v>所</v>
      </c>
      <c r="AK85" s="7" t="str">
        <f t="shared" si="432"/>
        <v>暑</v>
      </c>
      <c r="AL85" s="7" t="str">
        <f t="shared" si="432"/>
        <v>曙</v>
      </c>
      <c r="AM85" s="7" t="str">
        <f t="shared" si="432"/>
        <v>渚</v>
      </c>
      <c r="AN85" s="7" t="str">
        <f t="shared" si="432"/>
        <v>庶</v>
      </c>
      <c r="AO85" s="7" t="str">
        <f t="shared" si="432"/>
        <v>緒</v>
      </c>
      <c r="AP85" s="7" t="str">
        <f t="shared" si="432"/>
        <v>署</v>
      </c>
      <c r="AQ85" s="7" t="str">
        <f t="shared" si="432"/>
        <v>書</v>
      </c>
      <c r="AR85" s="7" t="str">
        <f t="shared" si="432"/>
        <v>薯</v>
      </c>
      <c r="AS85" s="7" t="str">
        <f t="shared" si="432"/>
        <v>藷</v>
      </c>
      <c r="AT85" s="7" t="str">
        <f t="shared" si="432"/>
        <v>諸</v>
      </c>
      <c r="AU85" s="7" t="str">
        <f t="shared" si="432"/>
        <v>助</v>
      </c>
      <c r="AV85" s="7" t="str">
        <f t="shared" si="432"/>
        <v>叙</v>
      </c>
      <c r="AW85" s="7" t="str">
        <f t="shared" si="432"/>
        <v>女</v>
      </c>
      <c r="AX85" s="7" t="str">
        <f t="shared" si="432"/>
        <v>序</v>
      </c>
      <c r="AY85" s="7" t="str">
        <f t="shared" si="432"/>
        <v>徐</v>
      </c>
      <c r="AZ85" s="7" t="str">
        <f t="shared" si="432"/>
        <v>恕</v>
      </c>
      <c r="BA85" s="7" t="str">
        <f t="shared" si="432"/>
        <v>鋤</v>
      </c>
      <c r="BB85" s="7" t="str">
        <f t="shared" si="432"/>
        <v>除</v>
      </c>
      <c r="BC85" s="7" t="str">
        <f t="shared" si="432"/>
        <v>傷</v>
      </c>
      <c r="BD85" s="7" t="str">
        <f t="shared" si="432"/>
        <v>償</v>
      </c>
      <c r="BE85" s="7" t="str">
        <f>CHAR(15905+BE$1-54)</f>
        <v>勝</v>
      </c>
      <c r="BF85" s="7" t="str">
        <f t="shared" ref="BF85:BN85" si="433">CHAR(15905+BF$1-54)</f>
        <v>匠</v>
      </c>
      <c r="BG85" s="7" t="str">
        <f t="shared" si="433"/>
        <v>升</v>
      </c>
      <c r="BH85" s="7" t="str">
        <f t="shared" si="433"/>
        <v>召</v>
      </c>
      <c r="BI85" s="7" t="str">
        <f t="shared" si="433"/>
        <v>哨</v>
      </c>
      <c r="BJ85" s="7" t="str">
        <f t="shared" si="433"/>
        <v>商</v>
      </c>
      <c r="BK85" s="7" t="str">
        <f t="shared" si="433"/>
        <v>唱</v>
      </c>
      <c r="BL85" s="7" t="str">
        <f t="shared" si="433"/>
        <v>嘗</v>
      </c>
      <c r="BM85" s="7" t="str">
        <f t="shared" si="433"/>
        <v>奨</v>
      </c>
      <c r="BN85" s="7" t="str">
        <f t="shared" si="433"/>
        <v>妾</v>
      </c>
      <c r="BP85" s="3" t="s">
        <v>302</v>
      </c>
      <c r="BQ85">
        <f t="shared" si="386"/>
        <v>15689</v>
      </c>
      <c r="BR85" s="3" t="s">
        <v>303</v>
      </c>
      <c r="BS85">
        <f t="shared" si="384"/>
        <v>15905</v>
      </c>
    </row>
    <row r="86" spans="1:71" x14ac:dyDescent="0.55000000000000004">
      <c r="C86" s="11" t="str">
        <f>DEC2HEX(CODE(C85),4)</f>
        <v>3D49</v>
      </c>
      <c r="D86" s="10" t="str">
        <f>DEC2HEX(CODE(D85),4)</f>
        <v>3D4A</v>
      </c>
      <c r="E86" s="10" t="str">
        <f t="shared" ref="E86:AH86" si="434">DEC2HEX(CODE(E85),4)</f>
        <v>3D4B</v>
      </c>
      <c r="F86" s="10" t="str">
        <f t="shared" si="434"/>
        <v>3D4C</v>
      </c>
      <c r="G86" s="10" t="str">
        <f t="shared" si="434"/>
        <v>3D4D</v>
      </c>
      <c r="H86" s="10" t="str">
        <f t="shared" si="434"/>
        <v>3D4E</v>
      </c>
      <c r="I86" s="10" t="str">
        <f t="shared" si="434"/>
        <v>3D4F</v>
      </c>
      <c r="J86" s="10" t="str">
        <f t="shared" si="434"/>
        <v>3D50</v>
      </c>
      <c r="K86" s="10" t="str">
        <f t="shared" si="434"/>
        <v>3D51</v>
      </c>
      <c r="L86" s="10" t="str">
        <f t="shared" si="434"/>
        <v>3D52</v>
      </c>
      <c r="M86" s="10" t="str">
        <f t="shared" si="434"/>
        <v>3D53</v>
      </c>
      <c r="N86" s="10" t="str">
        <f t="shared" si="434"/>
        <v>3D54</v>
      </c>
      <c r="O86" s="10" t="str">
        <f t="shared" si="434"/>
        <v>3D55</v>
      </c>
      <c r="P86" s="10" t="str">
        <f t="shared" si="434"/>
        <v>3D56</v>
      </c>
      <c r="Q86" s="10" t="str">
        <f t="shared" si="434"/>
        <v>3D57</v>
      </c>
      <c r="R86" s="10" t="str">
        <f t="shared" si="434"/>
        <v>3D58</v>
      </c>
      <c r="S86" s="11" t="str">
        <f t="shared" si="434"/>
        <v>3D59</v>
      </c>
      <c r="T86" s="10" t="str">
        <f t="shared" si="434"/>
        <v>3D5A</v>
      </c>
      <c r="U86" s="10" t="str">
        <f t="shared" si="434"/>
        <v>3D5B</v>
      </c>
      <c r="V86" s="10" t="str">
        <f t="shared" si="434"/>
        <v>3D5C</v>
      </c>
      <c r="W86" s="10" t="str">
        <f t="shared" si="434"/>
        <v>3D5D</v>
      </c>
      <c r="X86" s="10" t="str">
        <f t="shared" si="434"/>
        <v>3D5E</v>
      </c>
      <c r="Y86" s="10" t="str">
        <f t="shared" si="434"/>
        <v>3D5F</v>
      </c>
      <c r="Z86" s="10" t="str">
        <f t="shared" si="434"/>
        <v>3D60</v>
      </c>
      <c r="AA86" s="10" t="str">
        <f t="shared" si="434"/>
        <v>3D61</v>
      </c>
      <c r="AB86" s="10" t="str">
        <f t="shared" si="434"/>
        <v>3D62</v>
      </c>
      <c r="AC86" s="10" t="str">
        <f t="shared" si="434"/>
        <v>3D63</v>
      </c>
      <c r="AD86" s="10" t="str">
        <f t="shared" si="434"/>
        <v>3D64</v>
      </c>
      <c r="AE86" s="10" t="str">
        <f t="shared" si="434"/>
        <v>3D65</v>
      </c>
      <c r="AF86" s="10" t="str">
        <f t="shared" si="434"/>
        <v>3D66</v>
      </c>
      <c r="AG86" s="10" t="str">
        <f t="shared" si="434"/>
        <v>3D67</v>
      </c>
      <c r="AH86" s="10" t="str">
        <f t="shared" si="434"/>
        <v>3D68</v>
      </c>
      <c r="AI86" s="11" t="str">
        <f>DEC2HEX(CODE(AI85),4)</f>
        <v>3D69</v>
      </c>
      <c r="AJ86" s="10" t="str">
        <f>DEC2HEX(CODE(AJ85),4)</f>
        <v>3D6A</v>
      </c>
      <c r="AK86" s="10" t="str">
        <f t="shared" ref="AK86:BN86" si="435">DEC2HEX(CODE(AK85),4)</f>
        <v>3D6B</v>
      </c>
      <c r="AL86" s="10" t="str">
        <f t="shared" si="435"/>
        <v>3D6C</v>
      </c>
      <c r="AM86" s="10" t="str">
        <f t="shared" si="435"/>
        <v>3D6D</v>
      </c>
      <c r="AN86" s="10" t="str">
        <f t="shared" si="435"/>
        <v>3D6E</v>
      </c>
      <c r="AO86" s="10" t="str">
        <f t="shared" si="435"/>
        <v>3D6F</v>
      </c>
      <c r="AP86" s="10" t="str">
        <f t="shared" si="435"/>
        <v>3D70</v>
      </c>
      <c r="AQ86" s="10" t="str">
        <f t="shared" si="435"/>
        <v>3D71</v>
      </c>
      <c r="AR86" s="10" t="str">
        <f t="shared" si="435"/>
        <v>3D72</v>
      </c>
      <c r="AS86" s="10" t="str">
        <f t="shared" si="435"/>
        <v>3D73</v>
      </c>
      <c r="AT86" s="10" t="str">
        <f t="shared" si="435"/>
        <v>3D74</v>
      </c>
      <c r="AU86" s="10" t="str">
        <f t="shared" si="435"/>
        <v>3D75</v>
      </c>
      <c r="AV86" s="10" t="str">
        <f t="shared" si="435"/>
        <v>3D76</v>
      </c>
      <c r="AW86" s="10" t="str">
        <f t="shared" si="435"/>
        <v>3D77</v>
      </c>
      <c r="AX86" s="10" t="str">
        <f t="shared" si="435"/>
        <v>3D78</v>
      </c>
      <c r="AY86" s="11" t="str">
        <f t="shared" si="435"/>
        <v>3D79</v>
      </c>
      <c r="AZ86" s="10" t="str">
        <f t="shared" si="435"/>
        <v>3D7A</v>
      </c>
      <c r="BA86" s="10" t="str">
        <f t="shared" si="435"/>
        <v>3D7B</v>
      </c>
      <c r="BB86" s="10" t="str">
        <f t="shared" si="435"/>
        <v>3D7C</v>
      </c>
      <c r="BC86" s="10" t="str">
        <f t="shared" si="435"/>
        <v>3D7D</v>
      </c>
      <c r="BD86" s="10" t="str">
        <f t="shared" si="435"/>
        <v>3D7E</v>
      </c>
      <c r="BE86" s="10" t="str">
        <f t="shared" si="435"/>
        <v>3E21</v>
      </c>
      <c r="BF86" s="10" t="str">
        <f t="shared" si="435"/>
        <v>3E22</v>
      </c>
      <c r="BG86" s="10" t="str">
        <f t="shared" si="435"/>
        <v>3E23</v>
      </c>
      <c r="BH86" s="10" t="str">
        <f t="shared" si="435"/>
        <v>3E24</v>
      </c>
      <c r="BI86" s="10" t="str">
        <f t="shared" si="435"/>
        <v>3E25</v>
      </c>
      <c r="BJ86" s="10" t="str">
        <f t="shared" si="435"/>
        <v>3E26</v>
      </c>
      <c r="BK86" s="10" t="str">
        <f t="shared" si="435"/>
        <v>3E27</v>
      </c>
      <c r="BL86" s="10" t="str">
        <f t="shared" si="435"/>
        <v>3E28</v>
      </c>
      <c r="BM86" s="10" t="str">
        <f t="shared" si="435"/>
        <v>3E29</v>
      </c>
      <c r="BN86" s="10" t="str">
        <f t="shared" si="435"/>
        <v>3E2A</v>
      </c>
      <c r="BQ86">
        <f t="shared" si="386"/>
        <v>0</v>
      </c>
      <c r="BS86">
        <f t="shared" si="384"/>
        <v>0</v>
      </c>
    </row>
    <row r="87" spans="1:71" ht="26.5" x14ac:dyDescent="0.55000000000000004">
      <c r="A87">
        <f>A85+64*32</f>
        <v>86016</v>
      </c>
      <c r="B87" s="2" t="str">
        <f>DEC2HEX(A87,5)</f>
        <v>15000</v>
      </c>
      <c r="C87" s="7" t="str">
        <f>CHAR(15915+C$1)</f>
        <v>娼</v>
      </c>
      <c r="D87" s="7" t="str">
        <f t="shared" ref="D87:BN87" si="436">CHAR(15915+D$1)</f>
        <v>宵</v>
      </c>
      <c r="E87" s="7" t="str">
        <f t="shared" si="436"/>
        <v>将</v>
      </c>
      <c r="F87" s="7" t="str">
        <f t="shared" si="436"/>
        <v>小</v>
      </c>
      <c r="G87" s="7" t="str">
        <f t="shared" si="436"/>
        <v>少</v>
      </c>
      <c r="H87" s="7" t="str">
        <f t="shared" si="436"/>
        <v>尚</v>
      </c>
      <c r="I87" s="7" t="str">
        <f t="shared" si="436"/>
        <v>庄</v>
      </c>
      <c r="J87" s="7" t="str">
        <f t="shared" si="436"/>
        <v>床</v>
      </c>
      <c r="K87" s="7" t="str">
        <f t="shared" si="436"/>
        <v>廠</v>
      </c>
      <c r="L87" s="7" t="str">
        <f t="shared" si="436"/>
        <v>彰</v>
      </c>
      <c r="M87" s="7" t="str">
        <f t="shared" si="436"/>
        <v>承</v>
      </c>
      <c r="N87" s="7" t="str">
        <f t="shared" si="436"/>
        <v>抄</v>
      </c>
      <c r="O87" s="7" t="str">
        <f t="shared" si="436"/>
        <v>招</v>
      </c>
      <c r="P87" s="7" t="str">
        <f t="shared" si="436"/>
        <v>掌</v>
      </c>
      <c r="Q87" s="7" t="str">
        <f t="shared" si="436"/>
        <v>捷</v>
      </c>
      <c r="R87" s="7" t="str">
        <f t="shared" si="436"/>
        <v>昇</v>
      </c>
      <c r="S87" s="7" t="str">
        <f t="shared" si="436"/>
        <v>昌</v>
      </c>
      <c r="T87" s="7" t="str">
        <f t="shared" si="436"/>
        <v>昭</v>
      </c>
      <c r="U87" s="7" t="str">
        <f t="shared" si="436"/>
        <v>晶</v>
      </c>
      <c r="V87" s="7" t="str">
        <f t="shared" si="436"/>
        <v>松</v>
      </c>
      <c r="W87" s="7" t="str">
        <f t="shared" si="436"/>
        <v>梢</v>
      </c>
      <c r="X87" s="7" t="str">
        <f t="shared" si="436"/>
        <v>樟</v>
      </c>
      <c r="Y87" s="7" t="str">
        <f t="shared" si="436"/>
        <v>樵</v>
      </c>
      <c r="Z87" s="7" t="str">
        <f t="shared" si="436"/>
        <v>沼</v>
      </c>
      <c r="AA87" s="7" t="str">
        <f t="shared" si="436"/>
        <v>消</v>
      </c>
      <c r="AB87" s="7" t="str">
        <f t="shared" si="436"/>
        <v>渉</v>
      </c>
      <c r="AC87" s="7" t="str">
        <f t="shared" si="436"/>
        <v>湘</v>
      </c>
      <c r="AD87" s="7" t="str">
        <f t="shared" si="436"/>
        <v>焼</v>
      </c>
      <c r="AE87" s="7" t="str">
        <f t="shared" si="436"/>
        <v>焦</v>
      </c>
      <c r="AF87" s="7" t="str">
        <f t="shared" si="436"/>
        <v>照</v>
      </c>
      <c r="AG87" s="7" t="str">
        <f t="shared" si="436"/>
        <v>症</v>
      </c>
      <c r="AH87" s="7" t="str">
        <f t="shared" si="436"/>
        <v>省</v>
      </c>
      <c r="AI87" s="7" t="str">
        <f t="shared" si="436"/>
        <v>硝</v>
      </c>
      <c r="AJ87" s="7" t="str">
        <f t="shared" si="436"/>
        <v>礁</v>
      </c>
      <c r="AK87" s="7" t="str">
        <f t="shared" si="436"/>
        <v>祥</v>
      </c>
      <c r="AL87" s="7" t="str">
        <f t="shared" si="436"/>
        <v>称</v>
      </c>
      <c r="AM87" s="7" t="str">
        <f t="shared" si="436"/>
        <v>章</v>
      </c>
      <c r="AN87" s="7" t="str">
        <f t="shared" si="436"/>
        <v>笑</v>
      </c>
      <c r="AO87" s="7" t="str">
        <f t="shared" si="436"/>
        <v>粧</v>
      </c>
      <c r="AP87" s="7" t="str">
        <f t="shared" si="436"/>
        <v>紹</v>
      </c>
      <c r="AQ87" s="7" t="str">
        <f t="shared" si="436"/>
        <v>肖</v>
      </c>
      <c r="AR87" s="7" t="str">
        <f t="shared" si="436"/>
        <v>菖</v>
      </c>
      <c r="AS87" s="7" t="str">
        <f t="shared" si="436"/>
        <v>蒋</v>
      </c>
      <c r="AT87" s="7" t="str">
        <f t="shared" si="436"/>
        <v>蕉</v>
      </c>
      <c r="AU87" s="7" t="str">
        <f t="shared" si="436"/>
        <v>衝</v>
      </c>
      <c r="AV87" s="7" t="str">
        <f t="shared" si="436"/>
        <v>裳</v>
      </c>
      <c r="AW87" s="7" t="str">
        <f t="shared" si="436"/>
        <v>訟</v>
      </c>
      <c r="AX87" s="7" t="str">
        <f t="shared" si="436"/>
        <v>証</v>
      </c>
      <c r="AY87" s="7" t="str">
        <f t="shared" si="436"/>
        <v>詔</v>
      </c>
      <c r="AZ87" s="7" t="str">
        <f t="shared" si="436"/>
        <v>詳</v>
      </c>
      <c r="BA87" s="7" t="str">
        <f t="shared" si="436"/>
        <v>象</v>
      </c>
      <c r="BB87" s="7" t="str">
        <f t="shared" si="436"/>
        <v>賞</v>
      </c>
      <c r="BC87" s="7" t="str">
        <f t="shared" si="436"/>
        <v>醤</v>
      </c>
      <c r="BD87" s="7" t="str">
        <f t="shared" si="436"/>
        <v>鉦</v>
      </c>
      <c r="BE87" s="7" t="str">
        <f t="shared" si="436"/>
        <v>鍾</v>
      </c>
      <c r="BF87" s="7" t="str">
        <f t="shared" si="436"/>
        <v>鐘</v>
      </c>
      <c r="BG87" s="7" t="str">
        <f t="shared" si="436"/>
        <v>障</v>
      </c>
      <c r="BH87" s="7" t="str">
        <f t="shared" si="436"/>
        <v>鞘</v>
      </c>
      <c r="BI87" s="7" t="str">
        <f t="shared" si="436"/>
        <v>上</v>
      </c>
      <c r="BJ87" s="7" t="str">
        <f t="shared" si="436"/>
        <v>丈</v>
      </c>
      <c r="BK87" s="7" t="str">
        <f t="shared" si="436"/>
        <v>丞</v>
      </c>
      <c r="BL87" s="7" t="str">
        <f t="shared" si="436"/>
        <v>乗</v>
      </c>
      <c r="BM87" s="7" t="str">
        <f t="shared" si="436"/>
        <v>冗</v>
      </c>
      <c r="BN87" s="7" t="str">
        <f t="shared" si="436"/>
        <v>剰</v>
      </c>
      <c r="BP87" s="3" t="s">
        <v>304</v>
      </c>
      <c r="BQ87">
        <f t="shared" si="386"/>
        <v>15915</v>
      </c>
      <c r="BS87">
        <f t="shared" si="384"/>
        <v>0</v>
      </c>
    </row>
    <row r="88" spans="1:71" x14ac:dyDescent="0.55000000000000004">
      <c r="C88" s="11" t="str">
        <f>DEC2HEX(CODE(C87),4)</f>
        <v>3E2B</v>
      </c>
      <c r="D88" s="10" t="str">
        <f>DEC2HEX(CODE(D87),4)</f>
        <v>3E2C</v>
      </c>
      <c r="E88" s="10" t="str">
        <f t="shared" ref="E88:AH88" si="437">DEC2HEX(CODE(E87),4)</f>
        <v>3E2D</v>
      </c>
      <c r="F88" s="10" t="str">
        <f t="shared" si="437"/>
        <v>3E2E</v>
      </c>
      <c r="G88" s="10" t="str">
        <f t="shared" si="437"/>
        <v>3E2F</v>
      </c>
      <c r="H88" s="10" t="str">
        <f t="shared" si="437"/>
        <v>3E30</v>
      </c>
      <c r="I88" s="10" t="str">
        <f t="shared" si="437"/>
        <v>3E31</v>
      </c>
      <c r="J88" s="10" t="str">
        <f t="shared" si="437"/>
        <v>3E32</v>
      </c>
      <c r="K88" s="10" t="str">
        <f t="shared" si="437"/>
        <v>3E33</v>
      </c>
      <c r="L88" s="10" t="str">
        <f t="shared" si="437"/>
        <v>3E34</v>
      </c>
      <c r="M88" s="10" t="str">
        <f t="shared" si="437"/>
        <v>3E35</v>
      </c>
      <c r="N88" s="10" t="str">
        <f t="shared" si="437"/>
        <v>3E36</v>
      </c>
      <c r="O88" s="10" t="str">
        <f t="shared" si="437"/>
        <v>3E37</v>
      </c>
      <c r="P88" s="10" t="str">
        <f t="shared" si="437"/>
        <v>3E38</v>
      </c>
      <c r="Q88" s="10" t="str">
        <f t="shared" si="437"/>
        <v>3E39</v>
      </c>
      <c r="R88" s="10" t="str">
        <f t="shared" si="437"/>
        <v>3E3A</v>
      </c>
      <c r="S88" s="11" t="str">
        <f t="shared" si="437"/>
        <v>3E3B</v>
      </c>
      <c r="T88" s="10" t="str">
        <f t="shared" si="437"/>
        <v>3E3C</v>
      </c>
      <c r="U88" s="10" t="str">
        <f t="shared" si="437"/>
        <v>3E3D</v>
      </c>
      <c r="V88" s="10" t="str">
        <f t="shared" si="437"/>
        <v>3E3E</v>
      </c>
      <c r="W88" s="10" t="str">
        <f t="shared" si="437"/>
        <v>3E3F</v>
      </c>
      <c r="X88" s="10" t="str">
        <f t="shared" si="437"/>
        <v>3E40</v>
      </c>
      <c r="Y88" s="10" t="str">
        <f t="shared" si="437"/>
        <v>3E41</v>
      </c>
      <c r="Z88" s="10" t="str">
        <f t="shared" si="437"/>
        <v>3E42</v>
      </c>
      <c r="AA88" s="10" t="str">
        <f t="shared" si="437"/>
        <v>3E43</v>
      </c>
      <c r="AB88" s="10" t="str">
        <f t="shared" si="437"/>
        <v>3E44</v>
      </c>
      <c r="AC88" s="10" t="str">
        <f t="shared" si="437"/>
        <v>3E45</v>
      </c>
      <c r="AD88" s="10" t="str">
        <f t="shared" si="437"/>
        <v>3E46</v>
      </c>
      <c r="AE88" s="10" t="str">
        <f t="shared" si="437"/>
        <v>3E47</v>
      </c>
      <c r="AF88" s="10" t="str">
        <f t="shared" si="437"/>
        <v>3E48</v>
      </c>
      <c r="AG88" s="10" t="str">
        <f t="shared" si="437"/>
        <v>3E49</v>
      </c>
      <c r="AH88" s="10" t="str">
        <f t="shared" si="437"/>
        <v>3E4A</v>
      </c>
      <c r="AI88" s="11" t="str">
        <f>DEC2HEX(CODE(AI87),4)</f>
        <v>3E4B</v>
      </c>
      <c r="AJ88" s="10" t="str">
        <f>DEC2HEX(CODE(AJ87),4)</f>
        <v>3E4C</v>
      </c>
      <c r="AK88" s="10" t="str">
        <f t="shared" ref="AK88:BN88" si="438">DEC2HEX(CODE(AK87),4)</f>
        <v>3E4D</v>
      </c>
      <c r="AL88" s="10" t="str">
        <f t="shared" si="438"/>
        <v>3E4E</v>
      </c>
      <c r="AM88" s="10" t="str">
        <f t="shared" si="438"/>
        <v>3E4F</v>
      </c>
      <c r="AN88" s="10" t="str">
        <f t="shared" si="438"/>
        <v>3E50</v>
      </c>
      <c r="AO88" s="10" t="str">
        <f t="shared" si="438"/>
        <v>3E51</v>
      </c>
      <c r="AP88" s="10" t="str">
        <f t="shared" si="438"/>
        <v>3E52</v>
      </c>
      <c r="AQ88" s="10" t="str">
        <f t="shared" si="438"/>
        <v>3E53</v>
      </c>
      <c r="AR88" s="10" t="str">
        <f t="shared" si="438"/>
        <v>3E54</v>
      </c>
      <c r="AS88" s="10" t="str">
        <f t="shared" si="438"/>
        <v>3E55</v>
      </c>
      <c r="AT88" s="10" t="str">
        <f t="shared" si="438"/>
        <v>3E56</v>
      </c>
      <c r="AU88" s="10" t="str">
        <f t="shared" si="438"/>
        <v>3E57</v>
      </c>
      <c r="AV88" s="10" t="str">
        <f t="shared" si="438"/>
        <v>3E58</v>
      </c>
      <c r="AW88" s="10" t="str">
        <f t="shared" si="438"/>
        <v>3E59</v>
      </c>
      <c r="AX88" s="10" t="str">
        <f t="shared" si="438"/>
        <v>3E5A</v>
      </c>
      <c r="AY88" s="11" t="str">
        <f t="shared" si="438"/>
        <v>3E5B</v>
      </c>
      <c r="AZ88" s="10" t="str">
        <f t="shared" si="438"/>
        <v>3E5C</v>
      </c>
      <c r="BA88" s="10" t="str">
        <f t="shared" si="438"/>
        <v>3E5D</v>
      </c>
      <c r="BB88" s="10" t="str">
        <f t="shared" si="438"/>
        <v>3E5E</v>
      </c>
      <c r="BC88" s="10" t="str">
        <f t="shared" si="438"/>
        <v>3E5F</v>
      </c>
      <c r="BD88" s="10" t="str">
        <f t="shared" si="438"/>
        <v>3E60</v>
      </c>
      <c r="BE88" s="10" t="str">
        <f t="shared" si="438"/>
        <v>3E61</v>
      </c>
      <c r="BF88" s="10" t="str">
        <f t="shared" si="438"/>
        <v>3E62</v>
      </c>
      <c r="BG88" s="10" t="str">
        <f t="shared" si="438"/>
        <v>3E63</v>
      </c>
      <c r="BH88" s="10" t="str">
        <f t="shared" si="438"/>
        <v>3E64</v>
      </c>
      <c r="BI88" s="10" t="str">
        <f t="shared" si="438"/>
        <v>3E65</v>
      </c>
      <c r="BJ88" s="10" t="str">
        <f t="shared" si="438"/>
        <v>3E66</v>
      </c>
      <c r="BK88" s="10" t="str">
        <f t="shared" si="438"/>
        <v>3E67</v>
      </c>
      <c r="BL88" s="10" t="str">
        <f t="shared" si="438"/>
        <v>3E68</v>
      </c>
      <c r="BM88" s="10" t="str">
        <f t="shared" si="438"/>
        <v>3E69</v>
      </c>
      <c r="BN88" s="10" t="str">
        <f t="shared" si="438"/>
        <v>3E6A</v>
      </c>
      <c r="BQ88">
        <f t="shared" si="386"/>
        <v>0</v>
      </c>
      <c r="BS88">
        <f t="shared" si="384"/>
        <v>0</v>
      </c>
    </row>
    <row r="89" spans="1:71" ht="26.5" x14ac:dyDescent="0.55000000000000004">
      <c r="A89">
        <f>A87+64*32</f>
        <v>88064</v>
      </c>
      <c r="B89" s="2" t="str">
        <f>DEC2HEX(A89,5)</f>
        <v>15800</v>
      </c>
      <c r="C89" s="7" t="str">
        <f>CHAR(15979+C$1)</f>
        <v>城</v>
      </c>
      <c r="D89" s="7" t="str">
        <f t="shared" ref="D89:V89" si="439">CHAR(15979+D$1)</f>
        <v>場</v>
      </c>
      <c r="E89" s="7" t="str">
        <f t="shared" si="439"/>
        <v>壌</v>
      </c>
      <c r="F89" s="7" t="str">
        <f t="shared" si="439"/>
        <v>嬢</v>
      </c>
      <c r="G89" s="7" t="str">
        <f t="shared" si="439"/>
        <v>常</v>
      </c>
      <c r="H89" s="7" t="str">
        <f t="shared" si="439"/>
        <v>情</v>
      </c>
      <c r="I89" s="7" t="str">
        <f t="shared" si="439"/>
        <v>擾</v>
      </c>
      <c r="J89" s="7" t="str">
        <f t="shared" si="439"/>
        <v>条</v>
      </c>
      <c r="K89" s="7" t="str">
        <f t="shared" si="439"/>
        <v>杖</v>
      </c>
      <c r="L89" s="7" t="str">
        <f t="shared" si="439"/>
        <v>浄</v>
      </c>
      <c r="M89" s="7" t="str">
        <f t="shared" si="439"/>
        <v>状</v>
      </c>
      <c r="N89" s="7" t="str">
        <f t="shared" si="439"/>
        <v>畳</v>
      </c>
      <c r="O89" s="7" t="str">
        <f t="shared" si="439"/>
        <v>穣</v>
      </c>
      <c r="P89" s="7" t="str">
        <f t="shared" si="439"/>
        <v>蒸</v>
      </c>
      <c r="Q89" s="7" t="str">
        <f t="shared" si="439"/>
        <v>譲</v>
      </c>
      <c r="R89" s="7" t="str">
        <f t="shared" si="439"/>
        <v>醸</v>
      </c>
      <c r="S89" s="7" t="str">
        <f t="shared" si="439"/>
        <v>錠</v>
      </c>
      <c r="T89" s="7" t="str">
        <f t="shared" si="439"/>
        <v>嘱</v>
      </c>
      <c r="U89" s="7" t="str">
        <f t="shared" si="439"/>
        <v>埴</v>
      </c>
      <c r="V89" s="7" t="str">
        <f t="shared" si="439"/>
        <v>飾</v>
      </c>
      <c r="W89" s="7" t="str">
        <f>CHAR(16161+W$1-20)</f>
        <v>拭</v>
      </c>
      <c r="X89" s="7" t="str">
        <f t="shared" ref="X89:BN89" si="440">CHAR(16161+X$1-20)</f>
        <v>植</v>
      </c>
      <c r="Y89" s="7" t="str">
        <f t="shared" si="440"/>
        <v>殖</v>
      </c>
      <c r="Z89" s="7" t="str">
        <f t="shared" si="440"/>
        <v>燭</v>
      </c>
      <c r="AA89" s="7" t="str">
        <f t="shared" si="440"/>
        <v>織</v>
      </c>
      <c r="AB89" s="7" t="str">
        <f t="shared" si="440"/>
        <v>職</v>
      </c>
      <c r="AC89" s="7" t="str">
        <f t="shared" si="440"/>
        <v>色</v>
      </c>
      <c r="AD89" s="7" t="str">
        <f t="shared" si="440"/>
        <v>触</v>
      </c>
      <c r="AE89" s="7" t="str">
        <f t="shared" si="440"/>
        <v>食</v>
      </c>
      <c r="AF89" s="7" t="str">
        <f t="shared" si="440"/>
        <v>蝕</v>
      </c>
      <c r="AG89" s="7" t="str">
        <f t="shared" si="440"/>
        <v>辱</v>
      </c>
      <c r="AH89" s="7" t="str">
        <f t="shared" si="440"/>
        <v>尻</v>
      </c>
      <c r="AI89" s="7" t="str">
        <f t="shared" si="440"/>
        <v>伸</v>
      </c>
      <c r="AJ89" s="7" t="str">
        <f t="shared" si="440"/>
        <v>信</v>
      </c>
      <c r="AK89" s="7" t="str">
        <f t="shared" si="440"/>
        <v>侵</v>
      </c>
      <c r="AL89" s="7" t="str">
        <f t="shared" si="440"/>
        <v>唇</v>
      </c>
      <c r="AM89" s="7" t="str">
        <f t="shared" si="440"/>
        <v>娠</v>
      </c>
      <c r="AN89" s="7" t="str">
        <f t="shared" si="440"/>
        <v>寝</v>
      </c>
      <c r="AO89" s="7" t="str">
        <f t="shared" si="440"/>
        <v>審</v>
      </c>
      <c r="AP89" s="7" t="str">
        <f t="shared" si="440"/>
        <v>心</v>
      </c>
      <c r="AQ89" s="7" t="str">
        <f t="shared" si="440"/>
        <v>慎</v>
      </c>
      <c r="AR89" s="7" t="str">
        <f t="shared" si="440"/>
        <v>振</v>
      </c>
      <c r="AS89" s="7" t="str">
        <f t="shared" si="440"/>
        <v>新</v>
      </c>
      <c r="AT89" s="7" t="str">
        <f t="shared" si="440"/>
        <v>晋</v>
      </c>
      <c r="AU89" s="7" t="str">
        <f t="shared" si="440"/>
        <v>森</v>
      </c>
      <c r="AV89" s="7" t="str">
        <f t="shared" si="440"/>
        <v>榛</v>
      </c>
      <c r="AW89" s="7" t="str">
        <f t="shared" si="440"/>
        <v>浸</v>
      </c>
      <c r="AX89" s="7" t="str">
        <f t="shared" si="440"/>
        <v>深</v>
      </c>
      <c r="AY89" s="7" t="str">
        <f t="shared" si="440"/>
        <v>申</v>
      </c>
      <c r="AZ89" s="7" t="str">
        <f t="shared" si="440"/>
        <v>疹</v>
      </c>
      <c r="BA89" s="7" t="str">
        <f t="shared" si="440"/>
        <v>真</v>
      </c>
      <c r="BB89" s="7" t="str">
        <f t="shared" si="440"/>
        <v>神</v>
      </c>
      <c r="BC89" s="7" t="str">
        <f t="shared" si="440"/>
        <v>秦</v>
      </c>
      <c r="BD89" s="7" t="str">
        <f t="shared" si="440"/>
        <v>紳</v>
      </c>
      <c r="BE89" s="7" t="str">
        <f t="shared" si="440"/>
        <v>臣</v>
      </c>
      <c r="BF89" s="7" t="str">
        <f t="shared" si="440"/>
        <v>芯</v>
      </c>
      <c r="BG89" s="7" t="str">
        <f t="shared" si="440"/>
        <v>薪</v>
      </c>
      <c r="BH89" s="7" t="str">
        <f t="shared" si="440"/>
        <v>親</v>
      </c>
      <c r="BI89" s="7" t="str">
        <f t="shared" si="440"/>
        <v>診</v>
      </c>
      <c r="BJ89" s="7" t="str">
        <f t="shared" si="440"/>
        <v>身</v>
      </c>
      <c r="BK89" s="7" t="str">
        <f t="shared" si="440"/>
        <v>辛</v>
      </c>
      <c r="BL89" s="7" t="str">
        <f t="shared" si="440"/>
        <v>進</v>
      </c>
      <c r="BM89" s="7" t="str">
        <f t="shared" si="440"/>
        <v>針</v>
      </c>
      <c r="BN89" s="7" t="str">
        <f t="shared" si="440"/>
        <v>震</v>
      </c>
      <c r="BP89" s="3" t="s">
        <v>305</v>
      </c>
      <c r="BQ89">
        <f t="shared" si="386"/>
        <v>15979</v>
      </c>
      <c r="BR89" s="3" t="s">
        <v>306</v>
      </c>
      <c r="BS89">
        <f t="shared" si="384"/>
        <v>16161</v>
      </c>
    </row>
    <row r="90" spans="1:71" x14ac:dyDescent="0.55000000000000004">
      <c r="C90" s="11" t="str">
        <f>DEC2HEX(CODE(C89),4)</f>
        <v>3E6B</v>
      </c>
      <c r="D90" s="10" t="str">
        <f>DEC2HEX(CODE(D89),4)</f>
        <v>3E6C</v>
      </c>
      <c r="E90" s="10" t="str">
        <f t="shared" ref="E90:AH90" si="441">DEC2HEX(CODE(E89),4)</f>
        <v>3E6D</v>
      </c>
      <c r="F90" s="10" t="str">
        <f t="shared" si="441"/>
        <v>3E6E</v>
      </c>
      <c r="G90" s="10" t="str">
        <f t="shared" si="441"/>
        <v>3E6F</v>
      </c>
      <c r="H90" s="10" t="str">
        <f t="shared" si="441"/>
        <v>3E70</v>
      </c>
      <c r="I90" s="10" t="str">
        <f t="shared" si="441"/>
        <v>3E71</v>
      </c>
      <c r="J90" s="10" t="str">
        <f t="shared" si="441"/>
        <v>3E72</v>
      </c>
      <c r="K90" s="10" t="str">
        <f t="shared" si="441"/>
        <v>3E73</v>
      </c>
      <c r="L90" s="10" t="str">
        <f t="shared" si="441"/>
        <v>3E74</v>
      </c>
      <c r="M90" s="10" t="str">
        <f t="shared" si="441"/>
        <v>3E75</v>
      </c>
      <c r="N90" s="10" t="str">
        <f t="shared" si="441"/>
        <v>3E76</v>
      </c>
      <c r="O90" s="10" t="str">
        <f t="shared" si="441"/>
        <v>3E77</v>
      </c>
      <c r="P90" s="10" t="str">
        <f t="shared" si="441"/>
        <v>3E78</v>
      </c>
      <c r="Q90" s="10" t="str">
        <f t="shared" si="441"/>
        <v>3E79</v>
      </c>
      <c r="R90" s="10" t="str">
        <f t="shared" si="441"/>
        <v>3E7A</v>
      </c>
      <c r="S90" s="11" t="str">
        <f t="shared" si="441"/>
        <v>3E7B</v>
      </c>
      <c r="T90" s="10" t="str">
        <f t="shared" si="441"/>
        <v>3E7C</v>
      </c>
      <c r="U90" s="10" t="str">
        <f t="shared" si="441"/>
        <v>3E7D</v>
      </c>
      <c r="V90" s="10" t="str">
        <f t="shared" si="441"/>
        <v>3E7E</v>
      </c>
      <c r="W90" s="10" t="str">
        <f t="shared" si="441"/>
        <v>3F21</v>
      </c>
      <c r="X90" s="10" t="str">
        <f t="shared" si="441"/>
        <v>3F22</v>
      </c>
      <c r="Y90" s="10" t="str">
        <f t="shared" si="441"/>
        <v>3F23</v>
      </c>
      <c r="Z90" s="10" t="str">
        <f t="shared" si="441"/>
        <v>3F24</v>
      </c>
      <c r="AA90" s="10" t="str">
        <f t="shared" si="441"/>
        <v>3F25</v>
      </c>
      <c r="AB90" s="10" t="str">
        <f t="shared" si="441"/>
        <v>3F26</v>
      </c>
      <c r="AC90" s="10" t="str">
        <f t="shared" si="441"/>
        <v>3F27</v>
      </c>
      <c r="AD90" s="10" t="str">
        <f t="shared" si="441"/>
        <v>3F28</v>
      </c>
      <c r="AE90" s="10" t="str">
        <f t="shared" si="441"/>
        <v>3F29</v>
      </c>
      <c r="AF90" s="10" t="str">
        <f t="shared" si="441"/>
        <v>3F2A</v>
      </c>
      <c r="AG90" s="10" t="str">
        <f t="shared" si="441"/>
        <v>3F2B</v>
      </c>
      <c r="AH90" s="10" t="str">
        <f t="shared" si="441"/>
        <v>3F2C</v>
      </c>
      <c r="AI90" s="11" t="str">
        <f>DEC2HEX(CODE(AI89),4)</f>
        <v>3F2D</v>
      </c>
      <c r="AJ90" s="10" t="str">
        <f>DEC2HEX(CODE(AJ89),4)</f>
        <v>3F2E</v>
      </c>
      <c r="AK90" s="10" t="str">
        <f t="shared" ref="AK90:BN90" si="442">DEC2HEX(CODE(AK89),4)</f>
        <v>3F2F</v>
      </c>
      <c r="AL90" s="10" t="str">
        <f t="shared" si="442"/>
        <v>3F30</v>
      </c>
      <c r="AM90" s="10" t="str">
        <f t="shared" si="442"/>
        <v>3F31</v>
      </c>
      <c r="AN90" s="10" t="str">
        <f t="shared" si="442"/>
        <v>3F32</v>
      </c>
      <c r="AO90" s="10" t="str">
        <f t="shared" si="442"/>
        <v>3F33</v>
      </c>
      <c r="AP90" s="10" t="str">
        <f t="shared" si="442"/>
        <v>3F34</v>
      </c>
      <c r="AQ90" s="10" t="str">
        <f t="shared" si="442"/>
        <v>3F35</v>
      </c>
      <c r="AR90" s="10" t="str">
        <f t="shared" si="442"/>
        <v>3F36</v>
      </c>
      <c r="AS90" s="10" t="str">
        <f t="shared" si="442"/>
        <v>3F37</v>
      </c>
      <c r="AT90" s="10" t="str">
        <f t="shared" si="442"/>
        <v>3F38</v>
      </c>
      <c r="AU90" s="10" t="str">
        <f t="shared" si="442"/>
        <v>3F39</v>
      </c>
      <c r="AV90" s="10" t="str">
        <f t="shared" si="442"/>
        <v>3F3A</v>
      </c>
      <c r="AW90" s="10" t="str">
        <f t="shared" si="442"/>
        <v>3F3B</v>
      </c>
      <c r="AX90" s="10" t="str">
        <f t="shared" si="442"/>
        <v>3F3C</v>
      </c>
      <c r="AY90" s="11" t="str">
        <f t="shared" si="442"/>
        <v>3F3D</v>
      </c>
      <c r="AZ90" s="10" t="str">
        <f t="shared" si="442"/>
        <v>3F3E</v>
      </c>
      <c r="BA90" s="10" t="str">
        <f t="shared" si="442"/>
        <v>3F3F</v>
      </c>
      <c r="BB90" s="10" t="str">
        <f t="shared" si="442"/>
        <v>3F40</v>
      </c>
      <c r="BC90" s="10" t="str">
        <f t="shared" si="442"/>
        <v>3F41</v>
      </c>
      <c r="BD90" s="10" t="str">
        <f t="shared" si="442"/>
        <v>3F42</v>
      </c>
      <c r="BE90" s="10" t="str">
        <f t="shared" si="442"/>
        <v>3F43</v>
      </c>
      <c r="BF90" s="10" t="str">
        <f t="shared" si="442"/>
        <v>3F44</v>
      </c>
      <c r="BG90" s="10" t="str">
        <f t="shared" si="442"/>
        <v>3F45</v>
      </c>
      <c r="BH90" s="10" t="str">
        <f t="shared" si="442"/>
        <v>3F46</v>
      </c>
      <c r="BI90" s="10" t="str">
        <f t="shared" si="442"/>
        <v>3F47</v>
      </c>
      <c r="BJ90" s="10" t="str">
        <f t="shared" si="442"/>
        <v>3F48</v>
      </c>
      <c r="BK90" s="10" t="str">
        <f t="shared" si="442"/>
        <v>3F49</v>
      </c>
      <c r="BL90" s="10" t="str">
        <f t="shared" si="442"/>
        <v>3F4A</v>
      </c>
      <c r="BM90" s="10" t="str">
        <f t="shared" si="442"/>
        <v>3F4B</v>
      </c>
      <c r="BN90" s="10" t="str">
        <f t="shared" si="442"/>
        <v>3F4C</v>
      </c>
      <c r="BQ90">
        <f t="shared" si="386"/>
        <v>0</v>
      </c>
      <c r="BS90">
        <f t="shared" si="384"/>
        <v>0</v>
      </c>
    </row>
    <row r="91" spans="1:71" ht="26.5" x14ac:dyDescent="0.55000000000000004">
      <c r="A91">
        <f>A89+64*32</f>
        <v>90112</v>
      </c>
      <c r="B91" s="2" t="str">
        <f>DEC2HEX(A91,5)</f>
        <v>16000</v>
      </c>
      <c r="C91" s="7" t="str">
        <f>CHAR(16205+C$1)</f>
        <v>人</v>
      </c>
      <c r="D91" s="7" t="str">
        <f t="shared" ref="D91:AZ91" si="443">CHAR(16205+D$1)</f>
        <v>仁</v>
      </c>
      <c r="E91" s="7" t="str">
        <f t="shared" si="443"/>
        <v>刃</v>
      </c>
      <c r="F91" s="7" t="str">
        <f t="shared" si="443"/>
        <v>塵</v>
      </c>
      <c r="G91" s="7" t="str">
        <f t="shared" si="443"/>
        <v>壬</v>
      </c>
      <c r="H91" s="7" t="str">
        <f t="shared" si="443"/>
        <v>尋</v>
      </c>
      <c r="I91" s="7" t="str">
        <f t="shared" si="443"/>
        <v>甚</v>
      </c>
      <c r="J91" s="7" t="str">
        <f t="shared" si="443"/>
        <v>尽</v>
      </c>
      <c r="K91" s="7" t="str">
        <f t="shared" si="443"/>
        <v>腎</v>
      </c>
      <c r="L91" s="7" t="str">
        <f t="shared" si="443"/>
        <v>訊</v>
      </c>
      <c r="M91" s="7" t="str">
        <f t="shared" si="443"/>
        <v>迅</v>
      </c>
      <c r="N91" s="7" t="str">
        <f t="shared" si="443"/>
        <v>陣</v>
      </c>
      <c r="O91" s="7" t="str">
        <f t="shared" si="443"/>
        <v>靭</v>
      </c>
      <c r="P91" s="7" t="str">
        <f t="shared" si="443"/>
        <v>笥</v>
      </c>
      <c r="Q91" s="7" t="str">
        <f t="shared" si="443"/>
        <v>諏</v>
      </c>
      <c r="R91" s="7" t="str">
        <f t="shared" si="443"/>
        <v>須</v>
      </c>
      <c r="S91" s="7" t="str">
        <f t="shared" si="443"/>
        <v>酢</v>
      </c>
      <c r="T91" s="7" t="str">
        <f t="shared" si="443"/>
        <v>図</v>
      </c>
      <c r="U91" s="7" t="str">
        <f t="shared" si="443"/>
        <v>厨</v>
      </c>
      <c r="V91" s="7" t="str">
        <f t="shared" si="443"/>
        <v>逗</v>
      </c>
      <c r="W91" s="7" t="str">
        <f t="shared" si="443"/>
        <v>吹</v>
      </c>
      <c r="X91" s="7" t="str">
        <f t="shared" si="443"/>
        <v>垂</v>
      </c>
      <c r="Y91" s="7" t="str">
        <f t="shared" si="443"/>
        <v>帥</v>
      </c>
      <c r="Z91" s="7" t="str">
        <f t="shared" si="443"/>
        <v>推</v>
      </c>
      <c r="AA91" s="7" t="str">
        <f t="shared" si="443"/>
        <v>水</v>
      </c>
      <c r="AB91" s="7" t="str">
        <f t="shared" si="443"/>
        <v>炊</v>
      </c>
      <c r="AC91" s="7" t="str">
        <f t="shared" si="443"/>
        <v>睡</v>
      </c>
      <c r="AD91" s="7" t="str">
        <f t="shared" si="443"/>
        <v>粋</v>
      </c>
      <c r="AE91" s="7" t="str">
        <f t="shared" si="443"/>
        <v>翠</v>
      </c>
      <c r="AF91" s="7" t="str">
        <f t="shared" si="443"/>
        <v>衰</v>
      </c>
      <c r="AG91" s="7" t="str">
        <f t="shared" si="443"/>
        <v>遂</v>
      </c>
      <c r="AH91" s="7" t="str">
        <f t="shared" si="443"/>
        <v>酔</v>
      </c>
      <c r="AI91" s="7" t="str">
        <f t="shared" si="443"/>
        <v>錐</v>
      </c>
      <c r="AJ91" s="7" t="str">
        <f t="shared" si="443"/>
        <v>錘</v>
      </c>
      <c r="AK91" s="7" t="str">
        <f t="shared" si="443"/>
        <v>随</v>
      </c>
      <c r="AL91" s="7" t="str">
        <f t="shared" si="443"/>
        <v>瑞</v>
      </c>
      <c r="AM91" s="7" t="str">
        <f t="shared" si="443"/>
        <v>髄</v>
      </c>
      <c r="AN91" s="7" t="str">
        <f t="shared" si="443"/>
        <v>崇</v>
      </c>
      <c r="AO91" s="7" t="str">
        <f t="shared" si="443"/>
        <v>嵩</v>
      </c>
      <c r="AP91" s="7" t="str">
        <f t="shared" si="443"/>
        <v>数</v>
      </c>
      <c r="AQ91" s="7" t="str">
        <f t="shared" si="443"/>
        <v>枢</v>
      </c>
      <c r="AR91" s="7" t="str">
        <f t="shared" si="443"/>
        <v>趨</v>
      </c>
      <c r="AS91" s="7" t="str">
        <f t="shared" si="443"/>
        <v>雛</v>
      </c>
      <c r="AT91" s="7" t="str">
        <f t="shared" si="443"/>
        <v>据</v>
      </c>
      <c r="AU91" s="7" t="str">
        <f t="shared" si="443"/>
        <v>杉</v>
      </c>
      <c r="AV91" s="7" t="str">
        <f t="shared" si="443"/>
        <v>椙</v>
      </c>
      <c r="AW91" s="7" t="str">
        <f t="shared" si="443"/>
        <v>菅</v>
      </c>
      <c r="AX91" s="7" t="str">
        <f t="shared" si="443"/>
        <v>頗</v>
      </c>
      <c r="AY91" s="7" t="str">
        <f t="shared" si="443"/>
        <v>雀</v>
      </c>
      <c r="AZ91" s="7" t="str">
        <f t="shared" si="443"/>
        <v>裾</v>
      </c>
      <c r="BA91" s="7" t="str">
        <f>CHAR(16417+BA$1-50)</f>
        <v>澄</v>
      </c>
      <c r="BB91" s="7" t="str">
        <f t="shared" ref="BB91:BN91" si="444">CHAR(16417+BB$1-50)</f>
        <v>摺</v>
      </c>
      <c r="BC91" s="7" t="str">
        <f t="shared" si="444"/>
        <v>寸</v>
      </c>
      <c r="BD91" s="7" t="str">
        <f t="shared" si="444"/>
        <v>世</v>
      </c>
      <c r="BE91" s="7" t="str">
        <f t="shared" si="444"/>
        <v>瀬</v>
      </c>
      <c r="BF91" s="7" t="str">
        <f t="shared" si="444"/>
        <v>畝</v>
      </c>
      <c r="BG91" s="7" t="str">
        <f t="shared" si="444"/>
        <v>是</v>
      </c>
      <c r="BH91" s="7" t="str">
        <f t="shared" si="444"/>
        <v>凄</v>
      </c>
      <c r="BI91" s="7" t="str">
        <f t="shared" si="444"/>
        <v>制</v>
      </c>
      <c r="BJ91" s="7" t="str">
        <f t="shared" si="444"/>
        <v>勢</v>
      </c>
      <c r="BK91" s="7" t="str">
        <f t="shared" si="444"/>
        <v>姓</v>
      </c>
      <c r="BL91" s="7" t="str">
        <f t="shared" si="444"/>
        <v>征</v>
      </c>
      <c r="BM91" s="7" t="str">
        <f t="shared" si="444"/>
        <v>性</v>
      </c>
      <c r="BN91" s="7" t="str">
        <f t="shared" si="444"/>
        <v>成</v>
      </c>
      <c r="BP91" s="3" t="s">
        <v>307</v>
      </c>
      <c r="BQ91">
        <f t="shared" si="386"/>
        <v>16205</v>
      </c>
      <c r="BR91" s="3" t="s">
        <v>308</v>
      </c>
      <c r="BS91">
        <f t="shared" si="384"/>
        <v>16417</v>
      </c>
    </row>
    <row r="92" spans="1:71" x14ac:dyDescent="0.55000000000000004">
      <c r="C92" s="11" t="str">
        <f>DEC2HEX(CODE(C91),4)</f>
        <v>3F4D</v>
      </c>
      <c r="D92" s="10" t="str">
        <f>DEC2HEX(CODE(D91),4)</f>
        <v>3F4E</v>
      </c>
      <c r="E92" s="10" t="str">
        <f t="shared" ref="E92:AH92" si="445">DEC2HEX(CODE(E91),4)</f>
        <v>3F4F</v>
      </c>
      <c r="F92" s="10" t="str">
        <f t="shared" si="445"/>
        <v>3F50</v>
      </c>
      <c r="G92" s="10" t="str">
        <f t="shared" si="445"/>
        <v>3F51</v>
      </c>
      <c r="H92" s="10" t="str">
        <f t="shared" si="445"/>
        <v>3F52</v>
      </c>
      <c r="I92" s="10" t="str">
        <f t="shared" si="445"/>
        <v>3F53</v>
      </c>
      <c r="J92" s="10" t="str">
        <f t="shared" si="445"/>
        <v>3F54</v>
      </c>
      <c r="K92" s="10" t="str">
        <f t="shared" si="445"/>
        <v>3F55</v>
      </c>
      <c r="L92" s="10" t="str">
        <f t="shared" si="445"/>
        <v>3F56</v>
      </c>
      <c r="M92" s="10" t="str">
        <f t="shared" si="445"/>
        <v>3F57</v>
      </c>
      <c r="N92" s="10" t="str">
        <f t="shared" si="445"/>
        <v>3F58</v>
      </c>
      <c r="O92" s="10" t="str">
        <f t="shared" si="445"/>
        <v>3F59</v>
      </c>
      <c r="P92" s="10" t="str">
        <f t="shared" si="445"/>
        <v>3F5A</v>
      </c>
      <c r="Q92" s="10" t="str">
        <f t="shared" si="445"/>
        <v>3F5B</v>
      </c>
      <c r="R92" s="10" t="str">
        <f t="shared" si="445"/>
        <v>3F5C</v>
      </c>
      <c r="S92" s="11" t="str">
        <f t="shared" si="445"/>
        <v>3F5D</v>
      </c>
      <c r="T92" s="10" t="str">
        <f t="shared" si="445"/>
        <v>3F5E</v>
      </c>
      <c r="U92" s="10" t="str">
        <f t="shared" si="445"/>
        <v>3F5F</v>
      </c>
      <c r="V92" s="10" t="str">
        <f t="shared" si="445"/>
        <v>3F60</v>
      </c>
      <c r="W92" s="10" t="str">
        <f t="shared" si="445"/>
        <v>3F61</v>
      </c>
      <c r="X92" s="10" t="str">
        <f t="shared" si="445"/>
        <v>3F62</v>
      </c>
      <c r="Y92" s="10" t="str">
        <f t="shared" si="445"/>
        <v>3F63</v>
      </c>
      <c r="Z92" s="10" t="str">
        <f t="shared" si="445"/>
        <v>3F64</v>
      </c>
      <c r="AA92" s="10" t="str">
        <f t="shared" si="445"/>
        <v>3F65</v>
      </c>
      <c r="AB92" s="10" t="str">
        <f t="shared" si="445"/>
        <v>3F66</v>
      </c>
      <c r="AC92" s="10" t="str">
        <f t="shared" si="445"/>
        <v>3F67</v>
      </c>
      <c r="AD92" s="10" t="str">
        <f t="shared" si="445"/>
        <v>3F68</v>
      </c>
      <c r="AE92" s="10" t="str">
        <f t="shared" si="445"/>
        <v>3F69</v>
      </c>
      <c r="AF92" s="10" t="str">
        <f t="shared" si="445"/>
        <v>3F6A</v>
      </c>
      <c r="AG92" s="10" t="str">
        <f t="shared" si="445"/>
        <v>3F6B</v>
      </c>
      <c r="AH92" s="10" t="str">
        <f t="shared" si="445"/>
        <v>3F6C</v>
      </c>
      <c r="AI92" s="11" t="str">
        <f>DEC2HEX(CODE(AI91),4)</f>
        <v>3F6D</v>
      </c>
      <c r="AJ92" s="10" t="str">
        <f>DEC2HEX(CODE(AJ91),4)</f>
        <v>3F6E</v>
      </c>
      <c r="AK92" s="10" t="str">
        <f t="shared" ref="AK92:BN92" si="446">DEC2HEX(CODE(AK91),4)</f>
        <v>3F6F</v>
      </c>
      <c r="AL92" s="10" t="str">
        <f t="shared" si="446"/>
        <v>3F70</v>
      </c>
      <c r="AM92" s="10" t="str">
        <f t="shared" si="446"/>
        <v>3F71</v>
      </c>
      <c r="AN92" s="10" t="str">
        <f t="shared" si="446"/>
        <v>3F72</v>
      </c>
      <c r="AO92" s="10" t="str">
        <f t="shared" si="446"/>
        <v>3F73</v>
      </c>
      <c r="AP92" s="10" t="str">
        <f t="shared" si="446"/>
        <v>3F74</v>
      </c>
      <c r="AQ92" s="10" t="str">
        <f t="shared" si="446"/>
        <v>3F75</v>
      </c>
      <c r="AR92" s="10" t="str">
        <f t="shared" si="446"/>
        <v>3F76</v>
      </c>
      <c r="AS92" s="10" t="str">
        <f t="shared" si="446"/>
        <v>3F77</v>
      </c>
      <c r="AT92" s="10" t="str">
        <f t="shared" si="446"/>
        <v>3F78</v>
      </c>
      <c r="AU92" s="10" t="str">
        <f t="shared" si="446"/>
        <v>3F79</v>
      </c>
      <c r="AV92" s="10" t="str">
        <f t="shared" si="446"/>
        <v>3F7A</v>
      </c>
      <c r="AW92" s="10" t="str">
        <f t="shared" si="446"/>
        <v>3F7B</v>
      </c>
      <c r="AX92" s="10" t="str">
        <f t="shared" si="446"/>
        <v>3F7C</v>
      </c>
      <c r="AY92" s="11" t="str">
        <f t="shared" si="446"/>
        <v>3F7D</v>
      </c>
      <c r="AZ92" s="10" t="str">
        <f t="shared" si="446"/>
        <v>3F7E</v>
      </c>
      <c r="BA92" s="10" t="str">
        <f t="shared" si="446"/>
        <v>4021</v>
      </c>
      <c r="BB92" s="10" t="str">
        <f t="shared" si="446"/>
        <v>4022</v>
      </c>
      <c r="BC92" s="10" t="str">
        <f t="shared" si="446"/>
        <v>4023</v>
      </c>
      <c r="BD92" s="10" t="str">
        <f t="shared" si="446"/>
        <v>4024</v>
      </c>
      <c r="BE92" s="10" t="str">
        <f t="shared" si="446"/>
        <v>4025</v>
      </c>
      <c r="BF92" s="10" t="str">
        <f t="shared" si="446"/>
        <v>4026</v>
      </c>
      <c r="BG92" s="10" t="str">
        <f t="shared" si="446"/>
        <v>4027</v>
      </c>
      <c r="BH92" s="10" t="str">
        <f t="shared" si="446"/>
        <v>4028</v>
      </c>
      <c r="BI92" s="10" t="str">
        <f t="shared" si="446"/>
        <v>4029</v>
      </c>
      <c r="BJ92" s="10" t="str">
        <f t="shared" si="446"/>
        <v>402A</v>
      </c>
      <c r="BK92" s="10" t="str">
        <f t="shared" si="446"/>
        <v>402B</v>
      </c>
      <c r="BL92" s="10" t="str">
        <f t="shared" si="446"/>
        <v>402C</v>
      </c>
      <c r="BM92" s="10" t="str">
        <f t="shared" si="446"/>
        <v>402D</v>
      </c>
      <c r="BN92" s="10" t="str">
        <f t="shared" si="446"/>
        <v>402E</v>
      </c>
      <c r="BQ92">
        <f t="shared" si="386"/>
        <v>0</v>
      </c>
      <c r="BS92">
        <f t="shared" si="384"/>
        <v>0</v>
      </c>
    </row>
    <row r="93" spans="1:71" ht="26.5" x14ac:dyDescent="0.55000000000000004">
      <c r="A93">
        <f>A91+64*32</f>
        <v>92160</v>
      </c>
      <c r="B93" s="2" t="str">
        <f>DEC2HEX(A93,5)</f>
        <v>16800</v>
      </c>
      <c r="C93" s="7" t="str">
        <f>CHAR(16431+C$1)</f>
        <v>政</v>
      </c>
      <c r="D93" s="7" t="str">
        <f t="shared" ref="D93:BN93" si="447">CHAR(16431+D$1)</f>
        <v>整</v>
      </c>
      <c r="E93" s="7" t="str">
        <f t="shared" si="447"/>
        <v>星</v>
      </c>
      <c r="F93" s="7" t="str">
        <f t="shared" si="447"/>
        <v>晴</v>
      </c>
      <c r="G93" s="7" t="str">
        <f t="shared" si="447"/>
        <v>棲</v>
      </c>
      <c r="H93" s="7" t="str">
        <f t="shared" si="447"/>
        <v>栖</v>
      </c>
      <c r="I93" s="7" t="str">
        <f t="shared" si="447"/>
        <v>正</v>
      </c>
      <c r="J93" s="7" t="str">
        <f t="shared" si="447"/>
        <v>清</v>
      </c>
      <c r="K93" s="7" t="str">
        <f t="shared" si="447"/>
        <v>牲</v>
      </c>
      <c r="L93" s="7" t="str">
        <f t="shared" si="447"/>
        <v>生</v>
      </c>
      <c r="M93" s="7" t="str">
        <f t="shared" si="447"/>
        <v>盛</v>
      </c>
      <c r="N93" s="7" t="str">
        <f t="shared" si="447"/>
        <v>精</v>
      </c>
      <c r="O93" s="7" t="str">
        <f t="shared" si="447"/>
        <v>聖</v>
      </c>
      <c r="P93" s="7" t="str">
        <f t="shared" si="447"/>
        <v>声</v>
      </c>
      <c r="Q93" s="7" t="str">
        <f t="shared" si="447"/>
        <v>製</v>
      </c>
      <c r="R93" s="7" t="str">
        <f t="shared" si="447"/>
        <v>西</v>
      </c>
      <c r="S93" s="7" t="str">
        <f t="shared" si="447"/>
        <v>誠</v>
      </c>
      <c r="T93" s="7" t="str">
        <f t="shared" si="447"/>
        <v>誓</v>
      </c>
      <c r="U93" s="7" t="str">
        <f t="shared" si="447"/>
        <v>請</v>
      </c>
      <c r="V93" s="7" t="str">
        <f t="shared" si="447"/>
        <v>逝</v>
      </c>
      <c r="W93" s="7" t="str">
        <f t="shared" si="447"/>
        <v>醒</v>
      </c>
      <c r="X93" s="7" t="str">
        <f t="shared" si="447"/>
        <v>青</v>
      </c>
      <c r="Y93" s="7" t="str">
        <f t="shared" si="447"/>
        <v>静</v>
      </c>
      <c r="Z93" s="7" t="str">
        <f t="shared" si="447"/>
        <v>斉</v>
      </c>
      <c r="AA93" s="7" t="str">
        <f t="shared" si="447"/>
        <v>税</v>
      </c>
      <c r="AB93" s="7" t="str">
        <f t="shared" si="447"/>
        <v>脆</v>
      </c>
      <c r="AC93" s="7" t="str">
        <f t="shared" si="447"/>
        <v>隻</v>
      </c>
      <c r="AD93" s="7" t="str">
        <f t="shared" si="447"/>
        <v>席</v>
      </c>
      <c r="AE93" s="7" t="str">
        <f t="shared" si="447"/>
        <v>惜</v>
      </c>
      <c r="AF93" s="7" t="str">
        <f t="shared" si="447"/>
        <v>戚</v>
      </c>
      <c r="AG93" s="7" t="str">
        <f t="shared" si="447"/>
        <v>斥</v>
      </c>
      <c r="AH93" s="7" t="str">
        <f t="shared" si="447"/>
        <v>昔</v>
      </c>
      <c r="AI93" s="7" t="str">
        <f t="shared" si="447"/>
        <v>析</v>
      </c>
      <c r="AJ93" s="7" t="str">
        <f t="shared" si="447"/>
        <v>石</v>
      </c>
      <c r="AK93" s="7" t="str">
        <f t="shared" si="447"/>
        <v>積</v>
      </c>
      <c r="AL93" s="7" t="str">
        <f t="shared" si="447"/>
        <v>籍</v>
      </c>
      <c r="AM93" s="7" t="str">
        <f t="shared" si="447"/>
        <v>績</v>
      </c>
      <c r="AN93" s="7" t="str">
        <f t="shared" si="447"/>
        <v>脊</v>
      </c>
      <c r="AO93" s="7" t="str">
        <f t="shared" si="447"/>
        <v>責</v>
      </c>
      <c r="AP93" s="7" t="str">
        <f t="shared" si="447"/>
        <v>赤</v>
      </c>
      <c r="AQ93" s="7" t="str">
        <f t="shared" si="447"/>
        <v>跡</v>
      </c>
      <c r="AR93" s="7" t="str">
        <f t="shared" si="447"/>
        <v>蹟</v>
      </c>
      <c r="AS93" s="7" t="str">
        <f t="shared" si="447"/>
        <v>碩</v>
      </c>
      <c r="AT93" s="7" t="str">
        <f t="shared" si="447"/>
        <v>切</v>
      </c>
      <c r="AU93" s="7" t="str">
        <f t="shared" si="447"/>
        <v>拙</v>
      </c>
      <c r="AV93" s="7" t="str">
        <f t="shared" si="447"/>
        <v>接</v>
      </c>
      <c r="AW93" s="7" t="str">
        <f t="shared" si="447"/>
        <v>摂</v>
      </c>
      <c r="AX93" s="7" t="str">
        <f t="shared" si="447"/>
        <v>折</v>
      </c>
      <c r="AY93" s="7" t="str">
        <f t="shared" si="447"/>
        <v>設</v>
      </c>
      <c r="AZ93" s="7" t="str">
        <f t="shared" si="447"/>
        <v>窃</v>
      </c>
      <c r="BA93" s="7" t="str">
        <f t="shared" si="447"/>
        <v>節</v>
      </c>
      <c r="BB93" s="7" t="str">
        <f t="shared" si="447"/>
        <v>説</v>
      </c>
      <c r="BC93" s="7" t="str">
        <f t="shared" si="447"/>
        <v>雪</v>
      </c>
      <c r="BD93" s="7" t="str">
        <f t="shared" si="447"/>
        <v>絶</v>
      </c>
      <c r="BE93" s="7" t="str">
        <f t="shared" si="447"/>
        <v>舌</v>
      </c>
      <c r="BF93" s="7" t="str">
        <f t="shared" si="447"/>
        <v>蝉</v>
      </c>
      <c r="BG93" s="7" t="str">
        <f t="shared" si="447"/>
        <v>仙</v>
      </c>
      <c r="BH93" s="7" t="str">
        <f t="shared" si="447"/>
        <v>先</v>
      </c>
      <c r="BI93" s="7" t="str">
        <f t="shared" si="447"/>
        <v>千</v>
      </c>
      <c r="BJ93" s="7" t="str">
        <f t="shared" si="447"/>
        <v>占</v>
      </c>
      <c r="BK93" s="7" t="str">
        <f t="shared" si="447"/>
        <v>宣</v>
      </c>
      <c r="BL93" s="7" t="str">
        <f t="shared" si="447"/>
        <v>専</v>
      </c>
      <c r="BM93" s="7" t="str">
        <f t="shared" si="447"/>
        <v>尖</v>
      </c>
      <c r="BN93" s="7" t="str">
        <f t="shared" si="447"/>
        <v>川</v>
      </c>
      <c r="BP93" s="3" t="s">
        <v>309</v>
      </c>
      <c r="BQ93">
        <f t="shared" si="386"/>
        <v>16431</v>
      </c>
      <c r="BS93">
        <f t="shared" si="384"/>
        <v>0</v>
      </c>
    </row>
    <row r="94" spans="1:71" x14ac:dyDescent="0.55000000000000004">
      <c r="C94" s="11" t="str">
        <f>DEC2HEX(CODE(C93),4)</f>
        <v>402F</v>
      </c>
      <c r="D94" s="10" t="str">
        <f>DEC2HEX(CODE(D93),4)</f>
        <v>4030</v>
      </c>
      <c r="E94" s="10" t="str">
        <f t="shared" ref="E94:AH94" si="448">DEC2HEX(CODE(E93),4)</f>
        <v>4031</v>
      </c>
      <c r="F94" s="10" t="str">
        <f t="shared" si="448"/>
        <v>4032</v>
      </c>
      <c r="G94" s="10" t="str">
        <f t="shared" si="448"/>
        <v>4033</v>
      </c>
      <c r="H94" s="10" t="str">
        <f t="shared" si="448"/>
        <v>4034</v>
      </c>
      <c r="I94" s="10" t="str">
        <f t="shared" si="448"/>
        <v>4035</v>
      </c>
      <c r="J94" s="10" t="str">
        <f t="shared" si="448"/>
        <v>4036</v>
      </c>
      <c r="K94" s="10" t="str">
        <f t="shared" si="448"/>
        <v>4037</v>
      </c>
      <c r="L94" s="10" t="str">
        <f t="shared" si="448"/>
        <v>4038</v>
      </c>
      <c r="M94" s="10" t="str">
        <f t="shared" si="448"/>
        <v>4039</v>
      </c>
      <c r="N94" s="10" t="str">
        <f t="shared" si="448"/>
        <v>403A</v>
      </c>
      <c r="O94" s="10" t="str">
        <f t="shared" si="448"/>
        <v>403B</v>
      </c>
      <c r="P94" s="10" t="str">
        <f t="shared" si="448"/>
        <v>403C</v>
      </c>
      <c r="Q94" s="10" t="str">
        <f t="shared" si="448"/>
        <v>403D</v>
      </c>
      <c r="R94" s="10" t="str">
        <f t="shared" si="448"/>
        <v>403E</v>
      </c>
      <c r="S94" s="11" t="str">
        <f t="shared" si="448"/>
        <v>403F</v>
      </c>
      <c r="T94" s="10" t="str">
        <f t="shared" si="448"/>
        <v>4040</v>
      </c>
      <c r="U94" s="10" t="str">
        <f t="shared" si="448"/>
        <v>4041</v>
      </c>
      <c r="V94" s="10" t="str">
        <f t="shared" si="448"/>
        <v>4042</v>
      </c>
      <c r="W94" s="10" t="str">
        <f t="shared" si="448"/>
        <v>4043</v>
      </c>
      <c r="X94" s="10" t="str">
        <f t="shared" si="448"/>
        <v>4044</v>
      </c>
      <c r="Y94" s="10" t="str">
        <f t="shared" si="448"/>
        <v>4045</v>
      </c>
      <c r="Z94" s="10" t="str">
        <f t="shared" si="448"/>
        <v>4046</v>
      </c>
      <c r="AA94" s="10" t="str">
        <f t="shared" si="448"/>
        <v>4047</v>
      </c>
      <c r="AB94" s="10" t="str">
        <f t="shared" si="448"/>
        <v>4048</v>
      </c>
      <c r="AC94" s="10" t="str">
        <f t="shared" si="448"/>
        <v>4049</v>
      </c>
      <c r="AD94" s="10" t="str">
        <f t="shared" si="448"/>
        <v>404A</v>
      </c>
      <c r="AE94" s="10" t="str">
        <f t="shared" si="448"/>
        <v>404B</v>
      </c>
      <c r="AF94" s="10" t="str">
        <f t="shared" si="448"/>
        <v>404C</v>
      </c>
      <c r="AG94" s="10" t="str">
        <f t="shared" si="448"/>
        <v>404D</v>
      </c>
      <c r="AH94" s="10" t="str">
        <f t="shared" si="448"/>
        <v>404E</v>
      </c>
      <c r="AI94" s="11" t="str">
        <f>DEC2HEX(CODE(AI93),4)</f>
        <v>404F</v>
      </c>
      <c r="AJ94" s="10" t="str">
        <f>DEC2HEX(CODE(AJ93),4)</f>
        <v>4050</v>
      </c>
      <c r="AK94" s="10" t="str">
        <f t="shared" ref="AK94:BN94" si="449">DEC2HEX(CODE(AK93),4)</f>
        <v>4051</v>
      </c>
      <c r="AL94" s="10" t="str">
        <f t="shared" si="449"/>
        <v>4052</v>
      </c>
      <c r="AM94" s="10" t="str">
        <f t="shared" si="449"/>
        <v>4053</v>
      </c>
      <c r="AN94" s="10" t="str">
        <f t="shared" si="449"/>
        <v>4054</v>
      </c>
      <c r="AO94" s="10" t="str">
        <f t="shared" si="449"/>
        <v>4055</v>
      </c>
      <c r="AP94" s="10" t="str">
        <f t="shared" si="449"/>
        <v>4056</v>
      </c>
      <c r="AQ94" s="10" t="str">
        <f t="shared" si="449"/>
        <v>4057</v>
      </c>
      <c r="AR94" s="10" t="str">
        <f t="shared" si="449"/>
        <v>4058</v>
      </c>
      <c r="AS94" s="10" t="str">
        <f t="shared" si="449"/>
        <v>4059</v>
      </c>
      <c r="AT94" s="10" t="str">
        <f t="shared" si="449"/>
        <v>405A</v>
      </c>
      <c r="AU94" s="10" t="str">
        <f t="shared" si="449"/>
        <v>405B</v>
      </c>
      <c r="AV94" s="10" t="str">
        <f t="shared" si="449"/>
        <v>405C</v>
      </c>
      <c r="AW94" s="10" t="str">
        <f t="shared" si="449"/>
        <v>405D</v>
      </c>
      <c r="AX94" s="10" t="str">
        <f t="shared" si="449"/>
        <v>405E</v>
      </c>
      <c r="AY94" s="11" t="str">
        <f t="shared" si="449"/>
        <v>405F</v>
      </c>
      <c r="AZ94" s="10" t="str">
        <f t="shared" si="449"/>
        <v>4060</v>
      </c>
      <c r="BA94" s="10" t="str">
        <f t="shared" si="449"/>
        <v>4061</v>
      </c>
      <c r="BB94" s="10" t="str">
        <f t="shared" si="449"/>
        <v>4062</v>
      </c>
      <c r="BC94" s="10" t="str">
        <f t="shared" si="449"/>
        <v>4063</v>
      </c>
      <c r="BD94" s="10" t="str">
        <f t="shared" si="449"/>
        <v>4064</v>
      </c>
      <c r="BE94" s="10" t="str">
        <f t="shared" si="449"/>
        <v>4065</v>
      </c>
      <c r="BF94" s="10" t="str">
        <f t="shared" si="449"/>
        <v>4066</v>
      </c>
      <c r="BG94" s="10" t="str">
        <f t="shared" si="449"/>
        <v>4067</v>
      </c>
      <c r="BH94" s="10" t="str">
        <f t="shared" si="449"/>
        <v>4068</v>
      </c>
      <c r="BI94" s="10" t="str">
        <f t="shared" si="449"/>
        <v>4069</v>
      </c>
      <c r="BJ94" s="10" t="str">
        <f t="shared" si="449"/>
        <v>406A</v>
      </c>
      <c r="BK94" s="10" t="str">
        <f t="shared" si="449"/>
        <v>406B</v>
      </c>
      <c r="BL94" s="10" t="str">
        <f t="shared" si="449"/>
        <v>406C</v>
      </c>
      <c r="BM94" s="10" t="str">
        <f t="shared" si="449"/>
        <v>406D</v>
      </c>
      <c r="BN94" s="10" t="str">
        <f t="shared" si="449"/>
        <v>406E</v>
      </c>
      <c r="BQ94">
        <f t="shared" si="386"/>
        <v>0</v>
      </c>
      <c r="BS94">
        <f t="shared" si="384"/>
        <v>0</v>
      </c>
    </row>
    <row r="95" spans="1:71" ht="26.5" x14ac:dyDescent="0.55000000000000004">
      <c r="A95">
        <f>A93+64*32</f>
        <v>94208</v>
      </c>
      <c r="B95" s="2" t="str">
        <f>DEC2HEX(A95,5)</f>
        <v>17000</v>
      </c>
      <c r="C95" s="7" t="str">
        <f>CHAR(16495+C$1)</f>
        <v>戦</v>
      </c>
      <c r="D95" s="7" t="str">
        <f t="shared" ref="D95:R95" si="450">CHAR(16495+D$1)</f>
        <v>扇</v>
      </c>
      <c r="E95" s="7" t="str">
        <f t="shared" si="450"/>
        <v>撰</v>
      </c>
      <c r="F95" s="7" t="str">
        <f t="shared" si="450"/>
        <v>栓</v>
      </c>
      <c r="G95" s="7" t="str">
        <f t="shared" si="450"/>
        <v>栴</v>
      </c>
      <c r="H95" s="7" t="str">
        <f t="shared" si="450"/>
        <v>泉</v>
      </c>
      <c r="I95" s="7" t="str">
        <f t="shared" si="450"/>
        <v>浅</v>
      </c>
      <c r="J95" s="7" t="str">
        <f t="shared" si="450"/>
        <v>洗</v>
      </c>
      <c r="K95" s="7" t="str">
        <f t="shared" si="450"/>
        <v>染</v>
      </c>
      <c r="L95" s="7" t="str">
        <f t="shared" si="450"/>
        <v>潜</v>
      </c>
      <c r="M95" s="7" t="str">
        <f t="shared" si="450"/>
        <v>煎</v>
      </c>
      <c r="N95" s="7" t="str">
        <f t="shared" si="450"/>
        <v>煽</v>
      </c>
      <c r="O95" s="7" t="str">
        <f t="shared" si="450"/>
        <v>旋</v>
      </c>
      <c r="P95" s="7" t="str">
        <f t="shared" si="450"/>
        <v>穿</v>
      </c>
      <c r="Q95" s="7" t="str">
        <f t="shared" si="450"/>
        <v>箭</v>
      </c>
      <c r="R95" s="7" t="str">
        <f t="shared" si="450"/>
        <v>線</v>
      </c>
      <c r="S95" s="7" t="str">
        <f>CHAR(16673+S$1-16)</f>
        <v>繊</v>
      </c>
      <c r="T95" s="7" t="str">
        <f t="shared" ref="T95:BN95" si="451">CHAR(16673+T$1-16)</f>
        <v>羨</v>
      </c>
      <c r="U95" s="7" t="str">
        <f t="shared" si="451"/>
        <v>腺</v>
      </c>
      <c r="V95" s="7" t="str">
        <f t="shared" si="451"/>
        <v>舛</v>
      </c>
      <c r="W95" s="7" t="str">
        <f t="shared" si="451"/>
        <v>船</v>
      </c>
      <c r="X95" s="7" t="str">
        <f t="shared" si="451"/>
        <v>薦</v>
      </c>
      <c r="Y95" s="7" t="str">
        <f t="shared" si="451"/>
        <v>詮</v>
      </c>
      <c r="Z95" s="7" t="str">
        <f t="shared" si="451"/>
        <v>賎</v>
      </c>
      <c r="AA95" s="7" t="str">
        <f t="shared" si="451"/>
        <v>践</v>
      </c>
      <c r="AB95" s="7" t="str">
        <f t="shared" si="451"/>
        <v>選</v>
      </c>
      <c r="AC95" s="7" t="str">
        <f t="shared" si="451"/>
        <v>遷</v>
      </c>
      <c r="AD95" s="7" t="str">
        <f t="shared" si="451"/>
        <v>銭</v>
      </c>
      <c r="AE95" s="7" t="str">
        <f t="shared" si="451"/>
        <v>銑</v>
      </c>
      <c r="AF95" s="7" t="str">
        <f t="shared" si="451"/>
        <v>閃</v>
      </c>
      <c r="AG95" s="7" t="str">
        <f t="shared" si="451"/>
        <v>鮮</v>
      </c>
      <c r="AH95" s="7" t="str">
        <f t="shared" si="451"/>
        <v>前</v>
      </c>
      <c r="AI95" s="7" t="str">
        <f t="shared" si="451"/>
        <v>善</v>
      </c>
      <c r="AJ95" s="7" t="str">
        <f t="shared" si="451"/>
        <v>漸</v>
      </c>
      <c r="AK95" s="7" t="str">
        <f t="shared" si="451"/>
        <v>然</v>
      </c>
      <c r="AL95" s="7" t="str">
        <f t="shared" si="451"/>
        <v>全</v>
      </c>
      <c r="AM95" s="7" t="str">
        <f t="shared" si="451"/>
        <v>禅</v>
      </c>
      <c r="AN95" s="7" t="str">
        <f t="shared" si="451"/>
        <v>繕</v>
      </c>
      <c r="AO95" s="7" t="str">
        <f t="shared" si="451"/>
        <v>膳</v>
      </c>
      <c r="AP95" s="7" t="str">
        <f t="shared" si="451"/>
        <v>糎</v>
      </c>
      <c r="AQ95" s="7" t="str">
        <f t="shared" si="451"/>
        <v>噌</v>
      </c>
      <c r="AR95" s="7" t="str">
        <f t="shared" si="451"/>
        <v>塑</v>
      </c>
      <c r="AS95" s="7" t="str">
        <f t="shared" si="451"/>
        <v>岨</v>
      </c>
      <c r="AT95" s="7" t="str">
        <f t="shared" si="451"/>
        <v>措</v>
      </c>
      <c r="AU95" s="7" t="str">
        <f t="shared" si="451"/>
        <v>曾</v>
      </c>
      <c r="AV95" s="7" t="str">
        <f t="shared" si="451"/>
        <v>曽</v>
      </c>
      <c r="AW95" s="7" t="str">
        <f t="shared" si="451"/>
        <v>楚</v>
      </c>
      <c r="AX95" s="7" t="str">
        <f t="shared" si="451"/>
        <v>狙</v>
      </c>
      <c r="AY95" s="7" t="str">
        <f t="shared" si="451"/>
        <v>疏</v>
      </c>
      <c r="AZ95" s="7" t="str">
        <f t="shared" si="451"/>
        <v>疎</v>
      </c>
      <c r="BA95" s="7" t="str">
        <f t="shared" si="451"/>
        <v>礎</v>
      </c>
      <c r="BB95" s="7" t="str">
        <f t="shared" si="451"/>
        <v>祖</v>
      </c>
      <c r="BC95" s="7" t="str">
        <f t="shared" si="451"/>
        <v>租</v>
      </c>
      <c r="BD95" s="7" t="str">
        <f t="shared" si="451"/>
        <v>粗</v>
      </c>
      <c r="BE95" s="7" t="str">
        <f t="shared" si="451"/>
        <v>素</v>
      </c>
      <c r="BF95" s="7" t="str">
        <f t="shared" si="451"/>
        <v>組</v>
      </c>
      <c r="BG95" s="7" t="str">
        <f t="shared" si="451"/>
        <v>蘇</v>
      </c>
      <c r="BH95" s="7" t="str">
        <f t="shared" si="451"/>
        <v>訴</v>
      </c>
      <c r="BI95" s="7" t="str">
        <f t="shared" si="451"/>
        <v>阻</v>
      </c>
      <c r="BJ95" s="7" t="str">
        <f t="shared" si="451"/>
        <v>遡</v>
      </c>
      <c r="BK95" s="7" t="str">
        <f t="shared" si="451"/>
        <v>鼠</v>
      </c>
      <c r="BL95" s="7" t="str">
        <f t="shared" si="451"/>
        <v>僧</v>
      </c>
      <c r="BM95" s="7" t="str">
        <f t="shared" si="451"/>
        <v>創</v>
      </c>
      <c r="BN95" s="7" t="str">
        <f t="shared" si="451"/>
        <v>双</v>
      </c>
      <c r="BP95" s="3" t="s">
        <v>310</v>
      </c>
      <c r="BQ95">
        <f t="shared" si="386"/>
        <v>16495</v>
      </c>
      <c r="BR95" s="3" t="s">
        <v>311</v>
      </c>
      <c r="BS95">
        <f t="shared" si="384"/>
        <v>16673</v>
      </c>
    </row>
    <row r="96" spans="1:71" x14ac:dyDescent="0.55000000000000004">
      <c r="C96" s="11" t="str">
        <f>DEC2HEX(CODE(C95),4)</f>
        <v>406F</v>
      </c>
      <c r="D96" s="10" t="str">
        <f>DEC2HEX(CODE(D95),4)</f>
        <v>4070</v>
      </c>
      <c r="E96" s="10" t="str">
        <f t="shared" ref="E96:AH96" si="452">DEC2HEX(CODE(E95),4)</f>
        <v>4071</v>
      </c>
      <c r="F96" s="10" t="str">
        <f t="shared" si="452"/>
        <v>4072</v>
      </c>
      <c r="G96" s="10" t="str">
        <f t="shared" si="452"/>
        <v>4073</v>
      </c>
      <c r="H96" s="10" t="str">
        <f t="shared" si="452"/>
        <v>4074</v>
      </c>
      <c r="I96" s="10" t="str">
        <f t="shared" si="452"/>
        <v>4075</v>
      </c>
      <c r="J96" s="10" t="str">
        <f t="shared" si="452"/>
        <v>4076</v>
      </c>
      <c r="K96" s="10" t="str">
        <f t="shared" si="452"/>
        <v>4077</v>
      </c>
      <c r="L96" s="10" t="str">
        <f t="shared" si="452"/>
        <v>4078</v>
      </c>
      <c r="M96" s="10" t="str">
        <f t="shared" si="452"/>
        <v>4079</v>
      </c>
      <c r="N96" s="10" t="str">
        <f t="shared" si="452"/>
        <v>407A</v>
      </c>
      <c r="O96" s="10" t="str">
        <f t="shared" si="452"/>
        <v>407B</v>
      </c>
      <c r="P96" s="10" t="str">
        <f t="shared" si="452"/>
        <v>407C</v>
      </c>
      <c r="Q96" s="10" t="str">
        <f t="shared" si="452"/>
        <v>407D</v>
      </c>
      <c r="R96" s="10" t="str">
        <f t="shared" si="452"/>
        <v>407E</v>
      </c>
      <c r="S96" s="11" t="str">
        <f t="shared" si="452"/>
        <v>4121</v>
      </c>
      <c r="T96" s="10" t="str">
        <f t="shared" si="452"/>
        <v>4122</v>
      </c>
      <c r="U96" s="10" t="str">
        <f t="shared" si="452"/>
        <v>4123</v>
      </c>
      <c r="V96" s="10" t="str">
        <f t="shared" si="452"/>
        <v>4124</v>
      </c>
      <c r="W96" s="10" t="str">
        <f t="shared" si="452"/>
        <v>4125</v>
      </c>
      <c r="X96" s="10" t="str">
        <f t="shared" si="452"/>
        <v>4126</v>
      </c>
      <c r="Y96" s="10" t="str">
        <f t="shared" si="452"/>
        <v>4127</v>
      </c>
      <c r="Z96" s="10" t="str">
        <f t="shared" si="452"/>
        <v>4128</v>
      </c>
      <c r="AA96" s="10" t="str">
        <f t="shared" si="452"/>
        <v>4129</v>
      </c>
      <c r="AB96" s="10" t="str">
        <f t="shared" si="452"/>
        <v>412A</v>
      </c>
      <c r="AC96" s="10" t="str">
        <f t="shared" si="452"/>
        <v>412B</v>
      </c>
      <c r="AD96" s="10" t="str">
        <f t="shared" si="452"/>
        <v>412C</v>
      </c>
      <c r="AE96" s="10" t="str">
        <f t="shared" si="452"/>
        <v>412D</v>
      </c>
      <c r="AF96" s="10" t="str">
        <f t="shared" si="452"/>
        <v>412E</v>
      </c>
      <c r="AG96" s="10" t="str">
        <f t="shared" si="452"/>
        <v>412F</v>
      </c>
      <c r="AH96" s="10" t="str">
        <f t="shared" si="452"/>
        <v>4130</v>
      </c>
      <c r="AI96" s="11" t="str">
        <f>DEC2HEX(CODE(AI95),4)</f>
        <v>4131</v>
      </c>
      <c r="AJ96" s="10" t="str">
        <f>DEC2HEX(CODE(AJ95),4)</f>
        <v>4132</v>
      </c>
      <c r="AK96" s="10" t="str">
        <f t="shared" ref="AK96:BN96" si="453">DEC2HEX(CODE(AK95),4)</f>
        <v>4133</v>
      </c>
      <c r="AL96" s="10" t="str">
        <f t="shared" si="453"/>
        <v>4134</v>
      </c>
      <c r="AM96" s="10" t="str">
        <f t="shared" si="453"/>
        <v>4135</v>
      </c>
      <c r="AN96" s="10" t="str">
        <f t="shared" si="453"/>
        <v>4136</v>
      </c>
      <c r="AO96" s="10" t="str">
        <f t="shared" si="453"/>
        <v>4137</v>
      </c>
      <c r="AP96" s="10" t="str">
        <f t="shared" si="453"/>
        <v>4138</v>
      </c>
      <c r="AQ96" s="10" t="str">
        <f t="shared" si="453"/>
        <v>4139</v>
      </c>
      <c r="AR96" s="10" t="str">
        <f t="shared" si="453"/>
        <v>413A</v>
      </c>
      <c r="AS96" s="10" t="str">
        <f t="shared" si="453"/>
        <v>413B</v>
      </c>
      <c r="AT96" s="10" t="str">
        <f t="shared" si="453"/>
        <v>413C</v>
      </c>
      <c r="AU96" s="10" t="str">
        <f t="shared" si="453"/>
        <v>413D</v>
      </c>
      <c r="AV96" s="10" t="str">
        <f t="shared" si="453"/>
        <v>413E</v>
      </c>
      <c r="AW96" s="10" t="str">
        <f t="shared" si="453"/>
        <v>413F</v>
      </c>
      <c r="AX96" s="10" t="str">
        <f t="shared" si="453"/>
        <v>4140</v>
      </c>
      <c r="AY96" s="11" t="str">
        <f t="shared" si="453"/>
        <v>4141</v>
      </c>
      <c r="AZ96" s="10" t="str">
        <f t="shared" si="453"/>
        <v>4142</v>
      </c>
      <c r="BA96" s="10" t="str">
        <f t="shared" si="453"/>
        <v>4143</v>
      </c>
      <c r="BB96" s="10" t="str">
        <f t="shared" si="453"/>
        <v>4144</v>
      </c>
      <c r="BC96" s="10" t="str">
        <f t="shared" si="453"/>
        <v>4145</v>
      </c>
      <c r="BD96" s="10" t="str">
        <f t="shared" si="453"/>
        <v>4146</v>
      </c>
      <c r="BE96" s="10" t="str">
        <f t="shared" si="453"/>
        <v>4147</v>
      </c>
      <c r="BF96" s="10" t="str">
        <f t="shared" si="453"/>
        <v>4148</v>
      </c>
      <c r="BG96" s="10" t="str">
        <f t="shared" si="453"/>
        <v>4149</v>
      </c>
      <c r="BH96" s="10" t="str">
        <f t="shared" si="453"/>
        <v>414A</v>
      </c>
      <c r="BI96" s="10" t="str">
        <f t="shared" si="453"/>
        <v>414B</v>
      </c>
      <c r="BJ96" s="10" t="str">
        <f t="shared" si="453"/>
        <v>414C</v>
      </c>
      <c r="BK96" s="10" t="str">
        <f t="shared" si="453"/>
        <v>414D</v>
      </c>
      <c r="BL96" s="10" t="str">
        <f t="shared" si="453"/>
        <v>414E</v>
      </c>
      <c r="BM96" s="10" t="str">
        <f t="shared" si="453"/>
        <v>414F</v>
      </c>
      <c r="BN96" s="10" t="str">
        <f t="shared" si="453"/>
        <v>4150</v>
      </c>
      <c r="BQ96">
        <f t="shared" si="386"/>
        <v>0</v>
      </c>
      <c r="BS96">
        <f t="shared" si="384"/>
        <v>0</v>
      </c>
    </row>
    <row r="97" spans="1:71" ht="26.5" x14ac:dyDescent="0.55000000000000004">
      <c r="A97">
        <f>A95+64*32</f>
        <v>96256</v>
      </c>
      <c r="B97" s="2" t="str">
        <f>DEC2HEX(A97,5)</f>
        <v>17800</v>
      </c>
      <c r="C97" s="7" t="str">
        <f>CHAR(16721+C$1)</f>
        <v>叢</v>
      </c>
      <c r="D97" s="7" t="str">
        <f t="shared" ref="D97:AV97" si="454">CHAR(16721+D$1)</f>
        <v>倉</v>
      </c>
      <c r="E97" s="7" t="str">
        <f t="shared" si="454"/>
        <v>喪</v>
      </c>
      <c r="F97" s="7" t="str">
        <f t="shared" si="454"/>
        <v>壮</v>
      </c>
      <c r="G97" s="7" t="str">
        <f t="shared" si="454"/>
        <v>奏</v>
      </c>
      <c r="H97" s="7" t="str">
        <f t="shared" si="454"/>
        <v>爽</v>
      </c>
      <c r="I97" s="7" t="str">
        <f t="shared" si="454"/>
        <v>宋</v>
      </c>
      <c r="J97" s="7" t="str">
        <f t="shared" si="454"/>
        <v>層</v>
      </c>
      <c r="K97" s="7" t="str">
        <f t="shared" si="454"/>
        <v>匝</v>
      </c>
      <c r="L97" s="7" t="str">
        <f t="shared" si="454"/>
        <v>惣</v>
      </c>
      <c r="M97" s="7" t="str">
        <f t="shared" si="454"/>
        <v>想</v>
      </c>
      <c r="N97" s="7" t="str">
        <f t="shared" si="454"/>
        <v>捜</v>
      </c>
      <c r="O97" s="7" t="str">
        <f t="shared" si="454"/>
        <v>掃</v>
      </c>
      <c r="P97" s="7" t="str">
        <f t="shared" si="454"/>
        <v>挿</v>
      </c>
      <c r="Q97" s="7" t="str">
        <f t="shared" si="454"/>
        <v>掻</v>
      </c>
      <c r="R97" s="7" t="str">
        <f t="shared" si="454"/>
        <v>操</v>
      </c>
      <c r="S97" s="7" t="str">
        <f t="shared" si="454"/>
        <v>早</v>
      </c>
      <c r="T97" s="7" t="str">
        <f t="shared" si="454"/>
        <v>曹</v>
      </c>
      <c r="U97" s="7" t="str">
        <f t="shared" si="454"/>
        <v>巣</v>
      </c>
      <c r="V97" s="7" t="str">
        <f t="shared" si="454"/>
        <v>槍</v>
      </c>
      <c r="W97" s="7" t="str">
        <f t="shared" si="454"/>
        <v>槽</v>
      </c>
      <c r="X97" s="7" t="str">
        <f t="shared" si="454"/>
        <v>漕</v>
      </c>
      <c r="Y97" s="7" t="str">
        <f t="shared" si="454"/>
        <v>燥</v>
      </c>
      <c r="Z97" s="7" t="str">
        <f t="shared" si="454"/>
        <v>争</v>
      </c>
      <c r="AA97" s="7" t="str">
        <f t="shared" si="454"/>
        <v>痩</v>
      </c>
      <c r="AB97" s="7" t="str">
        <f t="shared" si="454"/>
        <v>相</v>
      </c>
      <c r="AC97" s="7" t="str">
        <f t="shared" si="454"/>
        <v>窓</v>
      </c>
      <c r="AD97" s="7" t="str">
        <f t="shared" si="454"/>
        <v>糟</v>
      </c>
      <c r="AE97" s="7" t="str">
        <f t="shared" si="454"/>
        <v>総</v>
      </c>
      <c r="AF97" s="7" t="str">
        <f t="shared" si="454"/>
        <v>綜</v>
      </c>
      <c r="AG97" s="7" t="str">
        <f t="shared" si="454"/>
        <v>聡</v>
      </c>
      <c r="AH97" s="7" t="str">
        <f t="shared" si="454"/>
        <v>草</v>
      </c>
      <c r="AI97" s="7" t="str">
        <f t="shared" si="454"/>
        <v>荘</v>
      </c>
      <c r="AJ97" s="7" t="str">
        <f t="shared" si="454"/>
        <v>葬</v>
      </c>
      <c r="AK97" s="7" t="str">
        <f t="shared" si="454"/>
        <v>蒼</v>
      </c>
      <c r="AL97" s="7" t="str">
        <f t="shared" si="454"/>
        <v>藻</v>
      </c>
      <c r="AM97" s="7" t="str">
        <f t="shared" si="454"/>
        <v>装</v>
      </c>
      <c r="AN97" s="7" t="str">
        <f t="shared" si="454"/>
        <v>走</v>
      </c>
      <c r="AO97" s="7" t="str">
        <f t="shared" si="454"/>
        <v>送</v>
      </c>
      <c r="AP97" s="7" t="str">
        <f t="shared" si="454"/>
        <v>遭</v>
      </c>
      <c r="AQ97" s="7" t="str">
        <f t="shared" si="454"/>
        <v>鎗</v>
      </c>
      <c r="AR97" s="7" t="str">
        <f t="shared" si="454"/>
        <v>霜</v>
      </c>
      <c r="AS97" s="7" t="str">
        <f t="shared" si="454"/>
        <v>騒</v>
      </c>
      <c r="AT97" s="7" t="str">
        <f t="shared" si="454"/>
        <v>像</v>
      </c>
      <c r="AU97" s="7" t="str">
        <f t="shared" si="454"/>
        <v>増</v>
      </c>
      <c r="AV97" s="7" t="str">
        <f t="shared" si="454"/>
        <v>憎</v>
      </c>
      <c r="AW97" s="7" t="str">
        <f>CHAR(16929+AW$1-46)</f>
        <v>臓</v>
      </c>
      <c r="AX97" s="7" t="str">
        <f t="shared" ref="AX97:BN97" si="455">CHAR(16929+AX$1-46)</f>
        <v>蔵</v>
      </c>
      <c r="AY97" s="7" t="str">
        <f t="shared" si="455"/>
        <v>贈</v>
      </c>
      <c r="AZ97" s="7" t="str">
        <f t="shared" si="455"/>
        <v>造</v>
      </c>
      <c r="BA97" s="7" t="str">
        <f t="shared" si="455"/>
        <v>促</v>
      </c>
      <c r="BB97" s="7" t="str">
        <f t="shared" si="455"/>
        <v>側</v>
      </c>
      <c r="BC97" s="7" t="str">
        <f t="shared" si="455"/>
        <v>則</v>
      </c>
      <c r="BD97" s="7" t="str">
        <f t="shared" si="455"/>
        <v>即</v>
      </c>
      <c r="BE97" s="7" t="str">
        <f t="shared" si="455"/>
        <v>息</v>
      </c>
      <c r="BF97" s="7" t="str">
        <f t="shared" si="455"/>
        <v>捉</v>
      </c>
      <c r="BG97" s="7" t="str">
        <f t="shared" si="455"/>
        <v>束</v>
      </c>
      <c r="BH97" s="7" t="str">
        <f t="shared" si="455"/>
        <v>測</v>
      </c>
      <c r="BI97" s="7" t="str">
        <f t="shared" si="455"/>
        <v>足</v>
      </c>
      <c r="BJ97" s="7" t="str">
        <f t="shared" si="455"/>
        <v>速</v>
      </c>
      <c r="BK97" s="7" t="str">
        <f t="shared" si="455"/>
        <v>俗</v>
      </c>
      <c r="BL97" s="7" t="str">
        <f t="shared" si="455"/>
        <v>属</v>
      </c>
      <c r="BM97" s="7" t="str">
        <f t="shared" si="455"/>
        <v>賊</v>
      </c>
      <c r="BN97" s="7" t="str">
        <f t="shared" si="455"/>
        <v>族</v>
      </c>
      <c r="BP97" s="3" t="s">
        <v>312</v>
      </c>
      <c r="BQ97">
        <f t="shared" si="386"/>
        <v>16721</v>
      </c>
      <c r="BR97" s="3" t="s">
        <v>313</v>
      </c>
      <c r="BS97">
        <f t="shared" si="384"/>
        <v>16929</v>
      </c>
    </row>
    <row r="98" spans="1:71" x14ac:dyDescent="0.55000000000000004">
      <c r="C98" s="11" t="str">
        <f>DEC2HEX(CODE(C97),4)</f>
        <v>4151</v>
      </c>
      <c r="D98" s="10" t="str">
        <f>DEC2HEX(CODE(D97),4)</f>
        <v>4152</v>
      </c>
      <c r="E98" s="10" t="str">
        <f t="shared" ref="E98:AH98" si="456">DEC2HEX(CODE(E97),4)</f>
        <v>4153</v>
      </c>
      <c r="F98" s="10" t="str">
        <f t="shared" si="456"/>
        <v>4154</v>
      </c>
      <c r="G98" s="10" t="str">
        <f t="shared" si="456"/>
        <v>4155</v>
      </c>
      <c r="H98" s="10" t="str">
        <f t="shared" si="456"/>
        <v>4156</v>
      </c>
      <c r="I98" s="10" t="str">
        <f t="shared" si="456"/>
        <v>4157</v>
      </c>
      <c r="J98" s="10" t="str">
        <f t="shared" si="456"/>
        <v>4158</v>
      </c>
      <c r="K98" s="10" t="str">
        <f t="shared" si="456"/>
        <v>4159</v>
      </c>
      <c r="L98" s="10" t="str">
        <f t="shared" si="456"/>
        <v>415A</v>
      </c>
      <c r="M98" s="10" t="str">
        <f t="shared" si="456"/>
        <v>415B</v>
      </c>
      <c r="N98" s="10" t="str">
        <f t="shared" si="456"/>
        <v>415C</v>
      </c>
      <c r="O98" s="10" t="str">
        <f t="shared" si="456"/>
        <v>415D</v>
      </c>
      <c r="P98" s="10" t="str">
        <f t="shared" si="456"/>
        <v>415E</v>
      </c>
      <c r="Q98" s="10" t="str">
        <f t="shared" si="456"/>
        <v>415F</v>
      </c>
      <c r="R98" s="10" t="str">
        <f t="shared" si="456"/>
        <v>4160</v>
      </c>
      <c r="S98" s="11" t="str">
        <f t="shared" si="456"/>
        <v>4161</v>
      </c>
      <c r="T98" s="10" t="str">
        <f t="shared" si="456"/>
        <v>4162</v>
      </c>
      <c r="U98" s="10" t="str">
        <f t="shared" si="456"/>
        <v>4163</v>
      </c>
      <c r="V98" s="10" t="str">
        <f t="shared" si="456"/>
        <v>4164</v>
      </c>
      <c r="W98" s="10" t="str">
        <f t="shared" si="456"/>
        <v>4165</v>
      </c>
      <c r="X98" s="10" t="str">
        <f t="shared" si="456"/>
        <v>4166</v>
      </c>
      <c r="Y98" s="10" t="str">
        <f t="shared" si="456"/>
        <v>4167</v>
      </c>
      <c r="Z98" s="10" t="str">
        <f t="shared" si="456"/>
        <v>4168</v>
      </c>
      <c r="AA98" s="10" t="str">
        <f t="shared" si="456"/>
        <v>4169</v>
      </c>
      <c r="AB98" s="10" t="str">
        <f t="shared" si="456"/>
        <v>416A</v>
      </c>
      <c r="AC98" s="10" t="str">
        <f t="shared" si="456"/>
        <v>416B</v>
      </c>
      <c r="AD98" s="10" t="str">
        <f t="shared" si="456"/>
        <v>416C</v>
      </c>
      <c r="AE98" s="10" t="str">
        <f t="shared" si="456"/>
        <v>416D</v>
      </c>
      <c r="AF98" s="10" t="str">
        <f t="shared" si="456"/>
        <v>416E</v>
      </c>
      <c r="AG98" s="10" t="str">
        <f t="shared" si="456"/>
        <v>416F</v>
      </c>
      <c r="AH98" s="10" t="str">
        <f t="shared" si="456"/>
        <v>4170</v>
      </c>
      <c r="AI98" s="11" t="str">
        <f>DEC2HEX(CODE(AI97),4)</f>
        <v>4171</v>
      </c>
      <c r="AJ98" s="10" t="str">
        <f>DEC2HEX(CODE(AJ97),4)</f>
        <v>4172</v>
      </c>
      <c r="AK98" s="10" t="str">
        <f t="shared" ref="AK98:BN98" si="457">DEC2HEX(CODE(AK97),4)</f>
        <v>4173</v>
      </c>
      <c r="AL98" s="10" t="str">
        <f t="shared" si="457"/>
        <v>4174</v>
      </c>
      <c r="AM98" s="10" t="str">
        <f t="shared" si="457"/>
        <v>4175</v>
      </c>
      <c r="AN98" s="10" t="str">
        <f t="shared" si="457"/>
        <v>4176</v>
      </c>
      <c r="AO98" s="10" t="str">
        <f t="shared" si="457"/>
        <v>4177</v>
      </c>
      <c r="AP98" s="10" t="str">
        <f t="shared" si="457"/>
        <v>4178</v>
      </c>
      <c r="AQ98" s="10" t="str">
        <f t="shared" si="457"/>
        <v>4179</v>
      </c>
      <c r="AR98" s="10" t="str">
        <f t="shared" si="457"/>
        <v>417A</v>
      </c>
      <c r="AS98" s="10" t="str">
        <f t="shared" si="457"/>
        <v>417B</v>
      </c>
      <c r="AT98" s="10" t="str">
        <f t="shared" si="457"/>
        <v>417C</v>
      </c>
      <c r="AU98" s="10" t="str">
        <f t="shared" si="457"/>
        <v>417D</v>
      </c>
      <c r="AV98" s="10" t="str">
        <f t="shared" si="457"/>
        <v>417E</v>
      </c>
      <c r="AW98" s="10" t="str">
        <f t="shared" si="457"/>
        <v>4221</v>
      </c>
      <c r="AX98" s="10" t="str">
        <f t="shared" si="457"/>
        <v>4222</v>
      </c>
      <c r="AY98" s="11" t="str">
        <f t="shared" si="457"/>
        <v>4223</v>
      </c>
      <c r="AZ98" s="10" t="str">
        <f t="shared" si="457"/>
        <v>4224</v>
      </c>
      <c r="BA98" s="10" t="str">
        <f t="shared" si="457"/>
        <v>4225</v>
      </c>
      <c r="BB98" s="10" t="str">
        <f t="shared" si="457"/>
        <v>4226</v>
      </c>
      <c r="BC98" s="10" t="str">
        <f t="shared" si="457"/>
        <v>4227</v>
      </c>
      <c r="BD98" s="10" t="str">
        <f t="shared" si="457"/>
        <v>4228</v>
      </c>
      <c r="BE98" s="10" t="str">
        <f t="shared" si="457"/>
        <v>4229</v>
      </c>
      <c r="BF98" s="10" t="str">
        <f t="shared" si="457"/>
        <v>422A</v>
      </c>
      <c r="BG98" s="10" t="str">
        <f t="shared" si="457"/>
        <v>422B</v>
      </c>
      <c r="BH98" s="10" t="str">
        <f t="shared" si="457"/>
        <v>422C</v>
      </c>
      <c r="BI98" s="10" t="str">
        <f t="shared" si="457"/>
        <v>422D</v>
      </c>
      <c r="BJ98" s="10" t="str">
        <f t="shared" si="457"/>
        <v>422E</v>
      </c>
      <c r="BK98" s="10" t="str">
        <f t="shared" si="457"/>
        <v>422F</v>
      </c>
      <c r="BL98" s="10" t="str">
        <f t="shared" si="457"/>
        <v>4230</v>
      </c>
      <c r="BM98" s="10" t="str">
        <f t="shared" si="457"/>
        <v>4231</v>
      </c>
      <c r="BN98" s="10" t="str">
        <f t="shared" si="457"/>
        <v>4232</v>
      </c>
      <c r="BQ98">
        <f t="shared" si="386"/>
        <v>0</v>
      </c>
      <c r="BS98">
        <f t="shared" si="384"/>
        <v>0</v>
      </c>
    </row>
    <row r="99" spans="1:71" ht="26.5" x14ac:dyDescent="0.55000000000000004">
      <c r="A99">
        <f>A97+64*32</f>
        <v>98304</v>
      </c>
      <c r="B99" s="2" t="str">
        <f>DEC2HEX(A99,5)</f>
        <v>18000</v>
      </c>
      <c r="C99" s="7" t="str">
        <f>CHAR(16947+C$1)</f>
        <v>続</v>
      </c>
      <c r="D99" s="7" t="str">
        <f t="shared" ref="D99:BN99" si="458">CHAR(16947+D$1)</f>
        <v>卒</v>
      </c>
      <c r="E99" s="7" t="str">
        <f t="shared" si="458"/>
        <v>袖</v>
      </c>
      <c r="F99" s="7" t="str">
        <f t="shared" si="458"/>
        <v>其</v>
      </c>
      <c r="G99" s="7" t="str">
        <f t="shared" si="458"/>
        <v>揃</v>
      </c>
      <c r="H99" s="7" t="str">
        <f t="shared" si="458"/>
        <v>存</v>
      </c>
      <c r="I99" s="7" t="str">
        <f t="shared" si="458"/>
        <v>孫</v>
      </c>
      <c r="J99" s="7" t="str">
        <f t="shared" si="458"/>
        <v>尊</v>
      </c>
      <c r="K99" s="7" t="str">
        <f t="shared" si="458"/>
        <v>損</v>
      </c>
      <c r="L99" s="7" t="str">
        <f t="shared" si="458"/>
        <v>村</v>
      </c>
      <c r="M99" s="7" t="str">
        <f t="shared" si="458"/>
        <v>遜</v>
      </c>
      <c r="N99" s="7" t="str">
        <f t="shared" si="458"/>
        <v>他</v>
      </c>
      <c r="O99" s="7" t="str">
        <f t="shared" si="458"/>
        <v>多</v>
      </c>
      <c r="P99" s="7" t="str">
        <f t="shared" si="458"/>
        <v>太</v>
      </c>
      <c r="Q99" s="7" t="str">
        <f t="shared" si="458"/>
        <v>汰</v>
      </c>
      <c r="R99" s="7" t="str">
        <f t="shared" si="458"/>
        <v>詑</v>
      </c>
      <c r="S99" s="7" t="str">
        <f t="shared" si="458"/>
        <v>唾</v>
      </c>
      <c r="T99" s="7" t="str">
        <f t="shared" si="458"/>
        <v>堕</v>
      </c>
      <c r="U99" s="7" t="str">
        <f t="shared" si="458"/>
        <v>妥</v>
      </c>
      <c r="V99" s="7" t="str">
        <f t="shared" si="458"/>
        <v>惰</v>
      </c>
      <c r="W99" s="7" t="str">
        <f t="shared" si="458"/>
        <v>打</v>
      </c>
      <c r="X99" s="7" t="str">
        <f t="shared" si="458"/>
        <v>柁</v>
      </c>
      <c r="Y99" s="7" t="str">
        <f t="shared" si="458"/>
        <v>舵</v>
      </c>
      <c r="Z99" s="7" t="str">
        <f t="shared" si="458"/>
        <v>楕</v>
      </c>
      <c r="AA99" s="7" t="str">
        <f t="shared" si="458"/>
        <v>陀</v>
      </c>
      <c r="AB99" s="7" t="str">
        <f t="shared" si="458"/>
        <v>駄</v>
      </c>
      <c r="AC99" s="7" t="str">
        <f t="shared" si="458"/>
        <v>騨</v>
      </c>
      <c r="AD99" s="7" t="str">
        <f t="shared" si="458"/>
        <v>体</v>
      </c>
      <c r="AE99" s="7" t="str">
        <f t="shared" si="458"/>
        <v>堆</v>
      </c>
      <c r="AF99" s="7" t="str">
        <f t="shared" si="458"/>
        <v>対</v>
      </c>
      <c r="AG99" s="7" t="str">
        <f t="shared" si="458"/>
        <v>耐</v>
      </c>
      <c r="AH99" s="7" t="str">
        <f t="shared" si="458"/>
        <v>岱</v>
      </c>
      <c r="AI99" s="7" t="str">
        <f t="shared" si="458"/>
        <v>帯</v>
      </c>
      <c r="AJ99" s="7" t="str">
        <f t="shared" si="458"/>
        <v>待</v>
      </c>
      <c r="AK99" s="7" t="str">
        <f t="shared" si="458"/>
        <v>怠</v>
      </c>
      <c r="AL99" s="7" t="str">
        <f t="shared" si="458"/>
        <v>態</v>
      </c>
      <c r="AM99" s="7" t="str">
        <f t="shared" si="458"/>
        <v>戴</v>
      </c>
      <c r="AN99" s="7" t="str">
        <f t="shared" si="458"/>
        <v>替</v>
      </c>
      <c r="AO99" s="7" t="str">
        <f t="shared" si="458"/>
        <v>泰</v>
      </c>
      <c r="AP99" s="7" t="str">
        <f t="shared" si="458"/>
        <v>滞</v>
      </c>
      <c r="AQ99" s="7" t="str">
        <f t="shared" si="458"/>
        <v>胎</v>
      </c>
      <c r="AR99" s="7" t="str">
        <f t="shared" si="458"/>
        <v>腿</v>
      </c>
      <c r="AS99" s="7" t="str">
        <f t="shared" si="458"/>
        <v>苔</v>
      </c>
      <c r="AT99" s="7" t="str">
        <f t="shared" si="458"/>
        <v>袋</v>
      </c>
      <c r="AU99" s="7" t="str">
        <f t="shared" si="458"/>
        <v>貸</v>
      </c>
      <c r="AV99" s="7" t="str">
        <f t="shared" si="458"/>
        <v>退</v>
      </c>
      <c r="AW99" s="7" t="str">
        <f t="shared" si="458"/>
        <v>逮</v>
      </c>
      <c r="AX99" s="7" t="str">
        <f t="shared" si="458"/>
        <v>隊</v>
      </c>
      <c r="AY99" s="7" t="str">
        <f t="shared" si="458"/>
        <v>黛</v>
      </c>
      <c r="AZ99" s="7" t="str">
        <f t="shared" si="458"/>
        <v>鯛</v>
      </c>
      <c r="BA99" s="7" t="str">
        <f t="shared" si="458"/>
        <v>代</v>
      </c>
      <c r="BB99" s="7" t="str">
        <f t="shared" si="458"/>
        <v>台</v>
      </c>
      <c r="BC99" s="7" t="str">
        <f>CHAR(16947+BC$1)</f>
        <v>大</v>
      </c>
      <c r="BD99" s="7" t="str">
        <f t="shared" si="458"/>
        <v>第</v>
      </c>
      <c r="BE99" s="7" t="str">
        <f t="shared" si="458"/>
        <v>醍</v>
      </c>
      <c r="BF99" s="7" t="str">
        <f t="shared" si="458"/>
        <v>題</v>
      </c>
      <c r="BG99" s="7" t="str">
        <f t="shared" si="458"/>
        <v>鷹</v>
      </c>
      <c r="BH99" s="7" t="str">
        <f t="shared" si="458"/>
        <v>滝</v>
      </c>
      <c r="BI99" s="7" t="str">
        <f t="shared" si="458"/>
        <v>瀧</v>
      </c>
      <c r="BJ99" s="7" t="str">
        <f t="shared" si="458"/>
        <v>卓</v>
      </c>
      <c r="BK99" s="7" t="str">
        <f t="shared" si="458"/>
        <v>啄</v>
      </c>
      <c r="BL99" s="7" t="str">
        <f t="shared" si="458"/>
        <v>宅</v>
      </c>
      <c r="BM99" s="7" t="str">
        <f t="shared" si="458"/>
        <v>托</v>
      </c>
      <c r="BN99" s="7" t="str">
        <f t="shared" si="458"/>
        <v>択</v>
      </c>
      <c r="BP99" s="3" t="s">
        <v>314</v>
      </c>
      <c r="BQ99">
        <f t="shared" si="386"/>
        <v>16947</v>
      </c>
      <c r="BS99">
        <f t="shared" si="384"/>
        <v>0</v>
      </c>
    </row>
    <row r="100" spans="1:71" x14ac:dyDescent="0.55000000000000004">
      <c r="C100" s="11" t="str">
        <f>DEC2HEX(CODE(C99),4)</f>
        <v>4233</v>
      </c>
      <c r="D100" s="10" t="str">
        <f>DEC2HEX(CODE(D99),4)</f>
        <v>4234</v>
      </c>
      <c r="E100" s="10" t="str">
        <f t="shared" ref="E100:AH100" si="459">DEC2HEX(CODE(E99),4)</f>
        <v>4235</v>
      </c>
      <c r="F100" s="10" t="str">
        <f t="shared" si="459"/>
        <v>4236</v>
      </c>
      <c r="G100" s="10" t="str">
        <f t="shared" si="459"/>
        <v>4237</v>
      </c>
      <c r="H100" s="10" t="str">
        <f t="shared" si="459"/>
        <v>4238</v>
      </c>
      <c r="I100" s="10" t="str">
        <f t="shared" si="459"/>
        <v>4239</v>
      </c>
      <c r="J100" s="10" t="str">
        <f t="shared" si="459"/>
        <v>423A</v>
      </c>
      <c r="K100" s="10" t="str">
        <f t="shared" si="459"/>
        <v>423B</v>
      </c>
      <c r="L100" s="10" t="str">
        <f t="shared" si="459"/>
        <v>423C</v>
      </c>
      <c r="M100" s="10" t="str">
        <f t="shared" si="459"/>
        <v>423D</v>
      </c>
      <c r="N100" s="10" t="str">
        <f t="shared" si="459"/>
        <v>423E</v>
      </c>
      <c r="O100" s="10" t="str">
        <f t="shared" si="459"/>
        <v>423F</v>
      </c>
      <c r="P100" s="10" t="str">
        <f t="shared" si="459"/>
        <v>4240</v>
      </c>
      <c r="Q100" s="10" t="str">
        <f t="shared" si="459"/>
        <v>4241</v>
      </c>
      <c r="R100" s="10" t="str">
        <f t="shared" si="459"/>
        <v>4242</v>
      </c>
      <c r="S100" s="11" t="str">
        <f t="shared" si="459"/>
        <v>4243</v>
      </c>
      <c r="T100" s="10" t="str">
        <f t="shared" si="459"/>
        <v>4244</v>
      </c>
      <c r="U100" s="10" t="str">
        <f t="shared" si="459"/>
        <v>4245</v>
      </c>
      <c r="V100" s="10" t="str">
        <f t="shared" si="459"/>
        <v>4246</v>
      </c>
      <c r="W100" s="10" t="str">
        <f t="shared" si="459"/>
        <v>4247</v>
      </c>
      <c r="X100" s="10" t="str">
        <f t="shared" si="459"/>
        <v>4248</v>
      </c>
      <c r="Y100" s="10" t="str">
        <f t="shared" si="459"/>
        <v>4249</v>
      </c>
      <c r="Z100" s="10" t="str">
        <f t="shared" si="459"/>
        <v>424A</v>
      </c>
      <c r="AA100" s="10" t="str">
        <f t="shared" si="459"/>
        <v>424B</v>
      </c>
      <c r="AB100" s="10" t="str">
        <f t="shared" si="459"/>
        <v>424C</v>
      </c>
      <c r="AC100" s="10" t="str">
        <f t="shared" si="459"/>
        <v>424D</v>
      </c>
      <c r="AD100" s="10" t="str">
        <f t="shared" si="459"/>
        <v>424E</v>
      </c>
      <c r="AE100" s="10" t="str">
        <f t="shared" si="459"/>
        <v>424F</v>
      </c>
      <c r="AF100" s="10" t="str">
        <f t="shared" si="459"/>
        <v>4250</v>
      </c>
      <c r="AG100" s="10" t="str">
        <f t="shared" si="459"/>
        <v>4251</v>
      </c>
      <c r="AH100" s="10" t="str">
        <f t="shared" si="459"/>
        <v>4252</v>
      </c>
      <c r="AI100" s="11" t="str">
        <f>DEC2HEX(CODE(AI99),4)</f>
        <v>4253</v>
      </c>
      <c r="AJ100" s="10" t="str">
        <f>DEC2HEX(CODE(AJ99),4)</f>
        <v>4254</v>
      </c>
      <c r="AK100" s="10" t="str">
        <f t="shared" ref="AK100:BN100" si="460">DEC2HEX(CODE(AK99),4)</f>
        <v>4255</v>
      </c>
      <c r="AL100" s="10" t="str">
        <f t="shared" si="460"/>
        <v>4256</v>
      </c>
      <c r="AM100" s="10" t="str">
        <f t="shared" si="460"/>
        <v>4257</v>
      </c>
      <c r="AN100" s="10" t="str">
        <f t="shared" si="460"/>
        <v>4258</v>
      </c>
      <c r="AO100" s="10" t="str">
        <f t="shared" si="460"/>
        <v>4259</v>
      </c>
      <c r="AP100" s="10" t="str">
        <f t="shared" si="460"/>
        <v>425A</v>
      </c>
      <c r="AQ100" s="10" t="str">
        <f t="shared" si="460"/>
        <v>425B</v>
      </c>
      <c r="AR100" s="10" t="str">
        <f t="shared" si="460"/>
        <v>425C</v>
      </c>
      <c r="AS100" s="10" t="str">
        <f t="shared" si="460"/>
        <v>425D</v>
      </c>
      <c r="AT100" s="10" t="str">
        <f t="shared" si="460"/>
        <v>425E</v>
      </c>
      <c r="AU100" s="10" t="str">
        <f t="shared" si="460"/>
        <v>425F</v>
      </c>
      <c r="AV100" s="10" t="str">
        <f t="shared" si="460"/>
        <v>4260</v>
      </c>
      <c r="AW100" s="10" t="str">
        <f t="shared" si="460"/>
        <v>4261</v>
      </c>
      <c r="AX100" s="10" t="str">
        <f t="shared" si="460"/>
        <v>4262</v>
      </c>
      <c r="AY100" s="11" t="str">
        <f t="shared" si="460"/>
        <v>4263</v>
      </c>
      <c r="AZ100" s="10" t="str">
        <f t="shared" si="460"/>
        <v>4264</v>
      </c>
      <c r="BA100" s="10" t="str">
        <f t="shared" si="460"/>
        <v>4265</v>
      </c>
      <c r="BB100" s="10" t="str">
        <f t="shared" si="460"/>
        <v>4266</v>
      </c>
      <c r="BC100" s="10" t="str">
        <f t="shared" si="460"/>
        <v>4267</v>
      </c>
      <c r="BD100" s="10" t="str">
        <f t="shared" si="460"/>
        <v>4268</v>
      </c>
      <c r="BE100" s="10" t="str">
        <f t="shared" si="460"/>
        <v>4269</v>
      </c>
      <c r="BF100" s="10" t="str">
        <f t="shared" si="460"/>
        <v>426A</v>
      </c>
      <c r="BG100" s="10" t="str">
        <f t="shared" si="460"/>
        <v>426B</v>
      </c>
      <c r="BH100" s="10" t="str">
        <f t="shared" si="460"/>
        <v>426C</v>
      </c>
      <c r="BI100" s="10" t="str">
        <f t="shared" si="460"/>
        <v>426D</v>
      </c>
      <c r="BJ100" s="10" t="str">
        <f t="shared" si="460"/>
        <v>426E</v>
      </c>
      <c r="BK100" s="10" t="str">
        <f t="shared" si="460"/>
        <v>426F</v>
      </c>
      <c r="BL100" s="10" t="str">
        <f t="shared" si="460"/>
        <v>4270</v>
      </c>
      <c r="BM100" s="10" t="str">
        <f t="shared" si="460"/>
        <v>4271</v>
      </c>
      <c r="BN100" s="10" t="str">
        <f t="shared" si="460"/>
        <v>4272</v>
      </c>
      <c r="BQ100">
        <f t="shared" si="386"/>
        <v>0</v>
      </c>
      <c r="BS100">
        <f t="shared" si="384"/>
        <v>0</v>
      </c>
    </row>
    <row r="101" spans="1:71" ht="26.5" x14ac:dyDescent="0.55000000000000004">
      <c r="A101">
        <f>A99+64*32</f>
        <v>100352</v>
      </c>
      <c r="B101" s="2" t="str">
        <f>DEC2HEX(A101,5)</f>
        <v>18800</v>
      </c>
      <c r="C101" s="7" t="str">
        <f>CHAR(17011+C$1)</f>
        <v>拓</v>
      </c>
      <c r="D101" s="7" t="str">
        <f t="shared" ref="D101:N101" si="461">CHAR(17011+D$1)</f>
        <v>沢</v>
      </c>
      <c r="E101" s="7" t="str">
        <f t="shared" si="461"/>
        <v>濯</v>
      </c>
      <c r="F101" s="7" t="str">
        <f t="shared" si="461"/>
        <v>琢</v>
      </c>
      <c r="G101" s="7" t="str">
        <f t="shared" si="461"/>
        <v>託</v>
      </c>
      <c r="H101" s="7" t="str">
        <f t="shared" si="461"/>
        <v>鐸</v>
      </c>
      <c r="I101" s="7" t="str">
        <f t="shared" si="461"/>
        <v>濁</v>
      </c>
      <c r="J101" s="7" t="str">
        <f t="shared" si="461"/>
        <v>諾</v>
      </c>
      <c r="K101" s="7" t="str">
        <f t="shared" si="461"/>
        <v>茸</v>
      </c>
      <c r="L101" s="7" t="str">
        <f t="shared" si="461"/>
        <v>凧</v>
      </c>
      <c r="M101" s="7" t="str">
        <f t="shared" si="461"/>
        <v>蛸</v>
      </c>
      <c r="N101" s="7" t="str">
        <f t="shared" si="461"/>
        <v>只</v>
      </c>
      <c r="O101" s="7" t="str">
        <f>CHAR(17185+O$1-12)</f>
        <v>叩</v>
      </c>
      <c r="P101" s="7" t="str">
        <f t="shared" ref="P101:BN101" si="462">CHAR(17185+P$1-12)</f>
        <v>但</v>
      </c>
      <c r="Q101" s="7" t="str">
        <f t="shared" si="462"/>
        <v>達</v>
      </c>
      <c r="R101" s="7" t="str">
        <f t="shared" si="462"/>
        <v>辰</v>
      </c>
      <c r="S101" s="7" t="str">
        <f t="shared" si="462"/>
        <v>奪</v>
      </c>
      <c r="T101" s="7" t="str">
        <f t="shared" si="462"/>
        <v>脱</v>
      </c>
      <c r="U101" s="7" t="str">
        <f t="shared" si="462"/>
        <v>巽</v>
      </c>
      <c r="V101" s="7" t="str">
        <f t="shared" si="462"/>
        <v>竪</v>
      </c>
      <c r="W101" s="7" t="str">
        <f t="shared" si="462"/>
        <v>辿</v>
      </c>
      <c r="X101" s="7" t="str">
        <f t="shared" si="462"/>
        <v>棚</v>
      </c>
      <c r="Y101" s="7" t="str">
        <f t="shared" si="462"/>
        <v>谷</v>
      </c>
      <c r="Z101" s="7" t="str">
        <f t="shared" si="462"/>
        <v>狸</v>
      </c>
      <c r="AA101" s="7" t="str">
        <f t="shared" si="462"/>
        <v>鱈</v>
      </c>
      <c r="AB101" s="7" t="str">
        <f t="shared" si="462"/>
        <v>樽</v>
      </c>
      <c r="AC101" s="7" t="str">
        <f t="shared" si="462"/>
        <v>誰</v>
      </c>
      <c r="AD101" s="7" t="str">
        <f t="shared" si="462"/>
        <v>丹</v>
      </c>
      <c r="AE101" s="7" t="str">
        <f t="shared" si="462"/>
        <v>単</v>
      </c>
      <c r="AF101" s="7" t="str">
        <f t="shared" si="462"/>
        <v>嘆</v>
      </c>
      <c r="AG101" s="7" t="str">
        <f t="shared" si="462"/>
        <v>坦</v>
      </c>
      <c r="AH101" s="7" t="str">
        <f t="shared" si="462"/>
        <v>担</v>
      </c>
      <c r="AI101" s="7" t="str">
        <f t="shared" si="462"/>
        <v>探</v>
      </c>
      <c r="AJ101" s="7" t="str">
        <f t="shared" si="462"/>
        <v>旦</v>
      </c>
      <c r="AK101" s="7" t="str">
        <f t="shared" si="462"/>
        <v>歎</v>
      </c>
      <c r="AL101" s="7" t="str">
        <f t="shared" si="462"/>
        <v>淡</v>
      </c>
      <c r="AM101" s="7" t="str">
        <f t="shared" si="462"/>
        <v>湛</v>
      </c>
      <c r="AN101" s="7" t="str">
        <f t="shared" si="462"/>
        <v>炭</v>
      </c>
      <c r="AO101" s="7" t="str">
        <f t="shared" si="462"/>
        <v>短</v>
      </c>
      <c r="AP101" s="7" t="str">
        <f t="shared" si="462"/>
        <v>端</v>
      </c>
      <c r="AQ101" s="7" t="str">
        <f t="shared" si="462"/>
        <v>箪</v>
      </c>
      <c r="AR101" s="7" t="str">
        <f t="shared" si="462"/>
        <v>綻</v>
      </c>
      <c r="AS101" s="7" t="str">
        <f t="shared" si="462"/>
        <v>耽</v>
      </c>
      <c r="AT101" s="7" t="str">
        <f t="shared" si="462"/>
        <v>胆</v>
      </c>
      <c r="AU101" s="7" t="str">
        <f t="shared" si="462"/>
        <v>蛋</v>
      </c>
      <c r="AV101" s="7" t="str">
        <f t="shared" si="462"/>
        <v>誕</v>
      </c>
      <c r="AW101" s="7" t="str">
        <f t="shared" si="462"/>
        <v>鍛</v>
      </c>
      <c r="AX101" s="7" t="str">
        <f t="shared" si="462"/>
        <v>団</v>
      </c>
      <c r="AY101" s="7" t="str">
        <f t="shared" si="462"/>
        <v>壇</v>
      </c>
      <c r="AZ101" s="7" t="str">
        <f t="shared" si="462"/>
        <v>弾</v>
      </c>
      <c r="BA101" s="7" t="str">
        <f t="shared" si="462"/>
        <v>断</v>
      </c>
      <c r="BB101" s="7" t="str">
        <f t="shared" si="462"/>
        <v>暖</v>
      </c>
      <c r="BC101" s="7" t="str">
        <f t="shared" si="462"/>
        <v>檀</v>
      </c>
      <c r="BD101" s="7" t="str">
        <f t="shared" si="462"/>
        <v>段</v>
      </c>
      <c r="BE101" s="7" t="str">
        <f t="shared" si="462"/>
        <v>男</v>
      </c>
      <c r="BF101" s="7" t="str">
        <f t="shared" si="462"/>
        <v>談</v>
      </c>
      <c r="BG101" s="7" t="str">
        <f t="shared" si="462"/>
        <v>値</v>
      </c>
      <c r="BH101" s="7" t="str">
        <f t="shared" si="462"/>
        <v>知</v>
      </c>
      <c r="BI101" s="7" t="str">
        <f t="shared" si="462"/>
        <v>地</v>
      </c>
      <c r="BJ101" s="7" t="str">
        <f t="shared" si="462"/>
        <v>弛</v>
      </c>
      <c r="BK101" s="7" t="str">
        <f t="shared" si="462"/>
        <v>恥</v>
      </c>
      <c r="BL101" s="7" t="str">
        <f t="shared" si="462"/>
        <v>智</v>
      </c>
      <c r="BM101" s="7" t="str">
        <f t="shared" si="462"/>
        <v>池</v>
      </c>
      <c r="BN101" s="7" t="str">
        <f t="shared" si="462"/>
        <v>痴</v>
      </c>
      <c r="BP101" s="3" t="s">
        <v>315</v>
      </c>
      <c r="BQ101">
        <f t="shared" si="386"/>
        <v>17011</v>
      </c>
      <c r="BR101" s="3" t="s">
        <v>316</v>
      </c>
      <c r="BS101">
        <f t="shared" si="384"/>
        <v>17185</v>
      </c>
    </row>
    <row r="102" spans="1:71" x14ac:dyDescent="0.55000000000000004">
      <c r="C102" s="11" t="str">
        <f>DEC2HEX(CODE(C101),4)</f>
        <v>4273</v>
      </c>
      <c r="D102" s="10" t="str">
        <f>DEC2HEX(CODE(D101),4)</f>
        <v>4274</v>
      </c>
      <c r="E102" s="10" t="str">
        <f t="shared" ref="E102:AH102" si="463">DEC2HEX(CODE(E101),4)</f>
        <v>4275</v>
      </c>
      <c r="F102" s="10" t="str">
        <f t="shared" si="463"/>
        <v>4276</v>
      </c>
      <c r="G102" s="10" t="str">
        <f t="shared" si="463"/>
        <v>4277</v>
      </c>
      <c r="H102" s="10" t="str">
        <f t="shared" si="463"/>
        <v>4278</v>
      </c>
      <c r="I102" s="10" t="str">
        <f t="shared" si="463"/>
        <v>4279</v>
      </c>
      <c r="J102" s="10" t="str">
        <f t="shared" si="463"/>
        <v>427A</v>
      </c>
      <c r="K102" s="10" t="str">
        <f t="shared" si="463"/>
        <v>427B</v>
      </c>
      <c r="L102" s="10" t="str">
        <f t="shared" si="463"/>
        <v>427C</v>
      </c>
      <c r="M102" s="10" t="str">
        <f t="shared" si="463"/>
        <v>427D</v>
      </c>
      <c r="N102" s="10" t="str">
        <f t="shared" si="463"/>
        <v>427E</v>
      </c>
      <c r="O102" s="10" t="str">
        <f t="shared" si="463"/>
        <v>4321</v>
      </c>
      <c r="P102" s="10" t="str">
        <f t="shared" si="463"/>
        <v>4322</v>
      </c>
      <c r="Q102" s="10" t="str">
        <f t="shared" si="463"/>
        <v>4323</v>
      </c>
      <c r="R102" s="10" t="str">
        <f t="shared" si="463"/>
        <v>4324</v>
      </c>
      <c r="S102" s="11" t="str">
        <f t="shared" si="463"/>
        <v>4325</v>
      </c>
      <c r="T102" s="10" t="str">
        <f t="shared" si="463"/>
        <v>4326</v>
      </c>
      <c r="U102" s="10" t="str">
        <f t="shared" si="463"/>
        <v>4327</v>
      </c>
      <c r="V102" s="10" t="str">
        <f t="shared" si="463"/>
        <v>4328</v>
      </c>
      <c r="W102" s="10" t="str">
        <f t="shared" si="463"/>
        <v>4329</v>
      </c>
      <c r="X102" s="10" t="str">
        <f t="shared" si="463"/>
        <v>432A</v>
      </c>
      <c r="Y102" s="10" t="str">
        <f t="shared" si="463"/>
        <v>432B</v>
      </c>
      <c r="Z102" s="10" t="str">
        <f t="shared" si="463"/>
        <v>432C</v>
      </c>
      <c r="AA102" s="10" t="str">
        <f t="shared" si="463"/>
        <v>432D</v>
      </c>
      <c r="AB102" s="10" t="str">
        <f t="shared" si="463"/>
        <v>432E</v>
      </c>
      <c r="AC102" s="10" t="str">
        <f t="shared" si="463"/>
        <v>432F</v>
      </c>
      <c r="AD102" s="10" t="str">
        <f t="shared" si="463"/>
        <v>4330</v>
      </c>
      <c r="AE102" s="10" t="str">
        <f t="shared" si="463"/>
        <v>4331</v>
      </c>
      <c r="AF102" s="10" t="str">
        <f t="shared" si="463"/>
        <v>4332</v>
      </c>
      <c r="AG102" s="10" t="str">
        <f t="shared" si="463"/>
        <v>4333</v>
      </c>
      <c r="AH102" s="10" t="str">
        <f t="shared" si="463"/>
        <v>4334</v>
      </c>
      <c r="AI102" s="11" t="str">
        <f>DEC2HEX(CODE(AI101),4)</f>
        <v>4335</v>
      </c>
      <c r="AJ102" s="10" t="str">
        <f>DEC2HEX(CODE(AJ101),4)</f>
        <v>4336</v>
      </c>
      <c r="AK102" s="10" t="str">
        <f t="shared" ref="AK102:BN102" si="464">DEC2HEX(CODE(AK101),4)</f>
        <v>4337</v>
      </c>
      <c r="AL102" s="10" t="str">
        <f t="shared" si="464"/>
        <v>4338</v>
      </c>
      <c r="AM102" s="10" t="str">
        <f t="shared" si="464"/>
        <v>4339</v>
      </c>
      <c r="AN102" s="10" t="str">
        <f t="shared" si="464"/>
        <v>433A</v>
      </c>
      <c r="AO102" s="10" t="str">
        <f t="shared" si="464"/>
        <v>433B</v>
      </c>
      <c r="AP102" s="10" t="str">
        <f t="shared" si="464"/>
        <v>433C</v>
      </c>
      <c r="AQ102" s="10" t="str">
        <f t="shared" si="464"/>
        <v>433D</v>
      </c>
      <c r="AR102" s="10" t="str">
        <f t="shared" si="464"/>
        <v>433E</v>
      </c>
      <c r="AS102" s="10" t="str">
        <f t="shared" si="464"/>
        <v>433F</v>
      </c>
      <c r="AT102" s="10" t="str">
        <f t="shared" si="464"/>
        <v>4340</v>
      </c>
      <c r="AU102" s="10" t="str">
        <f t="shared" si="464"/>
        <v>4341</v>
      </c>
      <c r="AV102" s="10" t="str">
        <f t="shared" si="464"/>
        <v>4342</v>
      </c>
      <c r="AW102" s="10" t="str">
        <f t="shared" si="464"/>
        <v>4343</v>
      </c>
      <c r="AX102" s="10" t="str">
        <f t="shared" si="464"/>
        <v>4344</v>
      </c>
      <c r="AY102" s="11" t="str">
        <f t="shared" si="464"/>
        <v>4345</v>
      </c>
      <c r="AZ102" s="10" t="str">
        <f t="shared" si="464"/>
        <v>4346</v>
      </c>
      <c r="BA102" s="10" t="str">
        <f t="shared" si="464"/>
        <v>4347</v>
      </c>
      <c r="BB102" s="10" t="str">
        <f t="shared" si="464"/>
        <v>4348</v>
      </c>
      <c r="BC102" s="10" t="str">
        <f t="shared" si="464"/>
        <v>4349</v>
      </c>
      <c r="BD102" s="10" t="str">
        <f t="shared" si="464"/>
        <v>434A</v>
      </c>
      <c r="BE102" s="10" t="str">
        <f t="shared" si="464"/>
        <v>434B</v>
      </c>
      <c r="BF102" s="10" t="str">
        <f t="shared" si="464"/>
        <v>434C</v>
      </c>
      <c r="BG102" s="10" t="str">
        <f t="shared" si="464"/>
        <v>434D</v>
      </c>
      <c r="BH102" s="10" t="str">
        <f t="shared" si="464"/>
        <v>434E</v>
      </c>
      <c r="BI102" s="10" t="str">
        <f t="shared" si="464"/>
        <v>434F</v>
      </c>
      <c r="BJ102" s="10" t="str">
        <f t="shared" si="464"/>
        <v>4350</v>
      </c>
      <c r="BK102" s="10" t="str">
        <f t="shared" si="464"/>
        <v>4351</v>
      </c>
      <c r="BL102" s="10" t="str">
        <f t="shared" si="464"/>
        <v>4352</v>
      </c>
      <c r="BM102" s="10" t="str">
        <f t="shared" si="464"/>
        <v>4353</v>
      </c>
      <c r="BN102" s="10" t="str">
        <f t="shared" si="464"/>
        <v>4354</v>
      </c>
      <c r="BQ102">
        <f t="shared" si="386"/>
        <v>0</v>
      </c>
      <c r="BS102">
        <f t="shared" si="384"/>
        <v>0</v>
      </c>
    </row>
    <row r="103" spans="1:71" ht="26.5" x14ac:dyDescent="0.55000000000000004">
      <c r="A103">
        <f>A101+64*32</f>
        <v>102400</v>
      </c>
      <c r="B103" s="2" t="str">
        <f>DEC2HEX(A103,5)</f>
        <v>19000</v>
      </c>
      <c r="C103" s="7" t="str">
        <f>CHAR(17237+C$1)</f>
        <v>稚</v>
      </c>
      <c r="D103" s="7" t="str">
        <f t="shared" ref="D103:AR103" si="465">CHAR(17237+D$1)</f>
        <v>置</v>
      </c>
      <c r="E103" s="7" t="str">
        <f t="shared" si="465"/>
        <v>致</v>
      </c>
      <c r="F103" s="7" t="str">
        <f t="shared" si="465"/>
        <v>蜘</v>
      </c>
      <c r="G103" s="7" t="str">
        <f t="shared" si="465"/>
        <v>遅</v>
      </c>
      <c r="H103" s="7" t="str">
        <f t="shared" si="465"/>
        <v>馳</v>
      </c>
      <c r="I103" s="7" t="str">
        <f t="shared" si="465"/>
        <v>築</v>
      </c>
      <c r="J103" s="7" t="str">
        <f t="shared" si="465"/>
        <v>畜</v>
      </c>
      <c r="K103" s="7" t="str">
        <f t="shared" si="465"/>
        <v>竹</v>
      </c>
      <c r="L103" s="7" t="str">
        <f t="shared" si="465"/>
        <v>筑</v>
      </c>
      <c r="M103" s="7" t="str">
        <f t="shared" si="465"/>
        <v>蓄</v>
      </c>
      <c r="N103" s="7" t="str">
        <f t="shared" si="465"/>
        <v>逐</v>
      </c>
      <c r="O103" s="7" t="str">
        <f t="shared" si="465"/>
        <v>秩</v>
      </c>
      <c r="P103" s="7" t="str">
        <f t="shared" si="465"/>
        <v>窒</v>
      </c>
      <c r="Q103" s="7" t="str">
        <f t="shared" si="465"/>
        <v>茶</v>
      </c>
      <c r="R103" s="7" t="str">
        <f t="shared" si="465"/>
        <v>嫡</v>
      </c>
      <c r="S103" s="7" t="str">
        <f t="shared" si="465"/>
        <v>着</v>
      </c>
      <c r="T103" s="7" t="str">
        <f t="shared" si="465"/>
        <v>中</v>
      </c>
      <c r="U103" s="7" t="str">
        <f t="shared" si="465"/>
        <v>仲</v>
      </c>
      <c r="V103" s="7" t="str">
        <f t="shared" si="465"/>
        <v>宙</v>
      </c>
      <c r="W103" s="7" t="str">
        <f t="shared" si="465"/>
        <v>忠</v>
      </c>
      <c r="X103" s="7" t="str">
        <f t="shared" si="465"/>
        <v>抽</v>
      </c>
      <c r="Y103" s="7" t="str">
        <f t="shared" si="465"/>
        <v>昼</v>
      </c>
      <c r="Z103" s="7" t="str">
        <f t="shared" si="465"/>
        <v>柱</v>
      </c>
      <c r="AA103" s="7" t="str">
        <f t="shared" si="465"/>
        <v>注</v>
      </c>
      <c r="AB103" s="7" t="str">
        <f t="shared" si="465"/>
        <v>虫</v>
      </c>
      <c r="AC103" s="7" t="str">
        <f t="shared" si="465"/>
        <v>衷</v>
      </c>
      <c r="AD103" s="7" t="str">
        <f t="shared" si="465"/>
        <v>註</v>
      </c>
      <c r="AE103" s="7" t="str">
        <f t="shared" si="465"/>
        <v>酎</v>
      </c>
      <c r="AF103" s="7" t="str">
        <f t="shared" si="465"/>
        <v>鋳</v>
      </c>
      <c r="AG103" s="7" t="str">
        <f t="shared" si="465"/>
        <v>駐</v>
      </c>
      <c r="AH103" s="7" t="str">
        <f t="shared" si="465"/>
        <v>樗</v>
      </c>
      <c r="AI103" s="7" t="str">
        <f t="shared" si="465"/>
        <v>瀦</v>
      </c>
      <c r="AJ103" s="7" t="str">
        <f t="shared" si="465"/>
        <v>猪</v>
      </c>
      <c r="AK103" s="7" t="str">
        <f t="shared" si="465"/>
        <v>苧</v>
      </c>
      <c r="AL103" s="7" t="str">
        <f t="shared" si="465"/>
        <v>著</v>
      </c>
      <c r="AM103" s="7" t="str">
        <f t="shared" si="465"/>
        <v>貯</v>
      </c>
      <c r="AN103" s="7" t="str">
        <f t="shared" si="465"/>
        <v>丁</v>
      </c>
      <c r="AO103" s="7" t="str">
        <f t="shared" si="465"/>
        <v>兆</v>
      </c>
      <c r="AP103" s="7" t="str">
        <f t="shared" si="465"/>
        <v>凋</v>
      </c>
      <c r="AQ103" s="7" t="str">
        <f t="shared" si="465"/>
        <v>喋</v>
      </c>
      <c r="AR103" s="7" t="str">
        <f t="shared" si="465"/>
        <v>寵</v>
      </c>
      <c r="AS103" s="7" t="str">
        <f>CHAR(17441+AS$1-42)</f>
        <v>帖</v>
      </c>
      <c r="AT103" s="7" t="str">
        <f t="shared" ref="AT103:BN103" si="466">CHAR(17441+AT$1-42)</f>
        <v>帳</v>
      </c>
      <c r="AU103" s="7" t="str">
        <f t="shared" si="466"/>
        <v>庁</v>
      </c>
      <c r="AV103" s="7" t="str">
        <f t="shared" si="466"/>
        <v>弔</v>
      </c>
      <c r="AW103" s="7" t="str">
        <f t="shared" si="466"/>
        <v>張</v>
      </c>
      <c r="AX103" s="7" t="str">
        <f t="shared" si="466"/>
        <v>彫</v>
      </c>
      <c r="AY103" s="7" t="str">
        <f t="shared" si="466"/>
        <v>徴</v>
      </c>
      <c r="AZ103" s="7" t="str">
        <f t="shared" si="466"/>
        <v>懲</v>
      </c>
      <c r="BA103" s="7" t="str">
        <f t="shared" si="466"/>
        <v>挑</v>
      </c>
      <c r="BB103" s="7" t="str">
        <f t="shared" si="466"/>
        <v>暢</v>
      </c>
      <c r="BC103" s="7" t="str">
        <f t="shared" si="466"/>
        <v>朝</v>
      </c>
      <c r="BD103" s="7" t="str">
        <f t="shared" si="466"/>
        <v>潮</v>
      </c>
      <c r="BE103" s="7" t="str">
        <f t="shared" si="466"/>
        <v>牒</v>
      </c>
      <c r="BF103" s="7" t="str">
        <f t="shared" si="466"/>
        <v>町</v>
      </c>
      <c r="BG103" s="7" t="str">
        <f t="shared" si="466"/>
        <v>眺</v>
      </c>
      <c r="BH103" s="7" t="str">
        <f t="shared" si="466"/>
        <v>聴</v>
      </c>
      <c r="BI103" s="7" t="str">
        <f t="shared" si="466"/>
        <v>脹</v>
      </c>
      <c r="BJ103" s="7" t="str">
        <f t="shared" si="466"/>
        <v>腸</v>
      </c>
      <c r="BK103" s="7" t="str">
        <f t="shared" si="466"/>
        <v>蝶</v>
      </c>
      <c r="BL103" s="7" t="str">
        <f t="shared" si="466"/>
        <v>調</v>
      </c>
      <c r="BM103" s="7" t="str">
        <f t="shared" si="466"/>
        <v>諜</v>
      </c>
      <c r="BN103" s="7" t="str">
        <f t="shared" si="466"/>
        <v>超</v>
      </c>
      <c r="BP103" s="3" t="s">
        <v>317</v>
      </c>
      <c r="BQ103">
        <f t="shared" si="386"/>
        <v>17237</v>
      </c>
      <c r="BR103" s="3" t="s">
        <v>318</v>
      </c>
      <c r="BS103">
        <f t="shared" si="384"/>
        <v>17441</v>
      </c>
    </row>
    <row r="104" spans="1:71" x14ac:dyDescent="0.55000000000000004">
      <c r="C104" s="11" t="str">
        <f>DEC2HEX(CODE(C103),4)</f>
        <v>4355</v>
      </c>
      <c r="D104" s="10" t="str">
        <f>DEC2HEX(CODE(D103),4)</f>
        <v>4356</v>
      </c>
      <c r="E104" s="10" t="str">
        <f t="shared" ref="E104:AH104" si="467">DEC2HEX(CODE(E103),4)</f>
        <v>4357</v>
      </c>
      <c r="F104" s="10" t="str">
        <f t="shared" si="467"/>
        <v>4358</v>
      </c>
      <c r="G104" s="10" t="str">
        <f t="shared" si="467"/>
        <v>4359</v>
      </c>
      <c r="H104" s="10" t="str">
        <f t="shared" si="467"/>
        <v>435A</v>
      </c>
      <c r="I104" s="10" t="str">
        <f t="shared" si="467"/>
        <v>435B</v>
      </c>
      <c r="J104" s="10" t="str">
        <f t="shared" si="467"/>
        <v>435C</v>
      </c>
      <c r="K104" s="10" t="str">
        <f t="shared" si="467"/>
        <v>435D</v>
      </c>
      <c r="L104" s="10" t="str">
        <f t="shared" si="467"/>
        <v>435E</v>
      </c>
      <c r="M104" s="10" t="str">
        <f t="shared" si="467"/>
        <v>435F</v>
      </c>
      <c r="N104" s="10" t="str">
        <f t="shared" si="467"/>
        <v>4360</v>
      </c>
      <c r="O104" s="10" t="str">
        <f t="shared" si="467"/>
        <v>4361</v>
      </c>
      <c r="P104" s="10" t="str">
        <f t="shared" si="467"/>
        <v>4362</v>
      </c>
      <c r="Q104" s="10" t="str">
        <f t="shared" si="467"/>
        <v>4363</v>
      </c>
      <c r="R104" s="10" t="str">
        <f t="shared" si="467"/>
        <v>4364</v>
      </c>
      <c r="S104" s="11" t="str">
        <f t="shared" si="467"/>
        <v>4365</v>
      </c>
      <c r="T104" s="10" t="str">
        <f t="shared" si="467"/>
        <v>4366</v>
      </c>
      <c r="U104" s="10" t="str">
        <f t="shared" si="467"/>
        <v>4367</v>
      </c>
      <c r="V104" s="10" t="str">
        <f t="shared" si="467"/>
        <v>4368</v>
      </c>
      <c r="W104" s="10" t="str">
        <f t="shared" si="467"/>
        <v>4369</v>
      </c>
      <c r="X104" s="10" t="str">
        <f t="shared" si="467"/>
        <v>436A</v>
      </c>
      <c r="Y104" s="10" t="str">
        <f t="shared" si="467"/>
        <v>436B</v>
      </c>
      <c r="Z104" s="10" t="str">
        <f t="shared" si="467"/>
        <v>436C</v>
      </c>
      <c r="AA104" s="10" t="str">
        <f t="shared" si="467"/>
        <v>436D</v>
      </c>
      <c r="AB104" s="10" t="str">
        <f t="shared" si="467"/>
        <v>436E</v>
      </c>
      <c r="AC104" s="10" t="str">
        <f t="shared" si="467"/>
        <v>436F</v>
      </c>
      <c r="AD104" s="10" t="str">
        <f t="shared" si="467"/>
        <v>4370</v>
      </c>
      <c r="AE104" s="10" t="str">
        <f t="shared" si="467"/>
        <v>4371</v>
      </c>
      <c r="AF104" s="10" t="str">
        <f t="shared" si="467"/>
        <v>4372</v>
      </c>
      <c r="AG104" s="10" t="str">
        <f t="shared" si="467"/>
        <v>4373</v>
      </c>
      <c r="AH104" s="10" t="str">
        <f t="shared" si="467"/>
        <v>4374</v>
      </c>
      <c r="AI104" s="11" t="str">
        <f>DEC2HEX(CODE(AI103),4)</f>
        <v>4375</v>
      </c>
      <c r="AJ104" s="10" t="str">
        <f>DEC2HEX(CODE(AJ103),4)</f>
        <v>4376</v>
      </c>
      <c r="AK104" s="10" t="str">
        <f t="shared" ref="AK104:BN104" si="468">DEC2HEX(CODE(AK103),4)</f>
        <v>4377</v>
      </c>
      <c r="AL104" s="10" t="str">
        <f t="shared" si="468"/>
        <v>4378</v>
      </c>
      <c r="AM104" s="10" t="str">
        <f t="shared" si="468"/>
        <v>4379</v>
      </c>
      <c r="AN104" s="10" t="str">
        <f t="shared" si="468"/>
        <v>437A</v>
      </c>
      <c r="AO104" s="10" t="str">
        <f t="shared" si="468"/>
        <v>437B</v>
      </c>
      <c r="AP104" s="10" t="str">
        <f t="shared" si="468"/>
        <v>437C</v>
      </c>
      <c r="AQ104" s="10" t="str">
        <f t="shared" si="468"/>
        <v>437D</v>
      </c>
      <c r="AR104" s="10" t="str">
        <f t="shared" si="468"/>
        <v>437E</v>
      </c>
      <c r="AS104" s="10" t="str">
        <f t="shared" si="468"/>
        <v>4421</v>
      </c>
      <c r="AT104" s="10" t="str">
        <f t="shared" si="468"/>
        <v>4422</v>
      </c>
      <c r="AU104" s="10" t="str">
        <f t="shared" si="468"/>
        <v>4423</v>
      </c>
      <c r="AV104" s="10" t="str">
        <f t="shared" si="468"/>
        <v>4424</v>
      </c>
      <c r="AW104" s="10" t="str">
        <f t="shared" si="468"/>
        <v>4425</v>
      </c>
      <c r="AX104" s="10" t="str">
        <f t="shared" si="468"/>
        <v>4426</v>
      </c>
      <c r="AY104" s="11" t="str">
        <f t="shared" si="468"/>
        <v>4427</v>
      </c>
      <c r="AZ104" s="10" t="str">
        <f t="shared" si="468"/>
        <v>4428</v>
      </c>
      <c r="BA104" s="10" t="str">
        <f t="shared" si="468"/>
        <v>4429</v>
      </c>
      <c r="BB104" s="10" t="str">
        <f t="shared" si="468"/>
        <v>442A</v>
      </c>
      <c r="BC104" s="10" t="str">
        <f t="shared" si="468"/>
        <v>442B</v>
      </c>
      <c r="BD104" s="10" t="str">
        <f t="shared" si="468"/>
        <v>442C</v>
      </c>
      <c r="BE104" s="10" t="str">
        <f t="shared" si="468"/>
        <v>442D</v>
      </c>
      <c r="BF104" s="10" t="str">
        <f t="shared" si="468"/>
        <v>442E</v>
      </c>
      <c r="BG104" s="10" t="str">
        <f t="shared" si="468"/>
        <v>442F</v>
      </c>
      <c r="BH104" s="10" t="str">
        <f t="shared" si="468"/>
        <v>4430</v>
      </c>
      <c r="BI104" s="10" t="str">
        <f t="shared" si="468"/>
        <v>4431</v>
      </c>
      <c r="BJ104" s="10" t="str">
        <f t="shared" si="468"/>
        <v>4432</v>
      </c>
      <c r="BK104" s="10" t="str">
        <f t="shared" si="468"/>
        <v>4433</v>
      </c>
      <c r="BL104" s="10" t="str">
        <f t="shared" si="468"/>
        <v>4434</v>
      </c>
      <c r="BM104" s="10" t="str">
        <f t="shared" si="468"/>
        <v>4435</v>
      </c>
      <c r="BN104" s="10" t="str">
        <f t="shared" si="468"/>
        <v>4436</v>
      </c>
      <c r="BQ104">
        <f t="shared" si="386"/>
        <v>0</v>
      </c>
      <c r="BS104">
        <f t="shared" si="384"/>
        <v>0</v>
      </c>
    </row>
    <row r="105" spans="1:71" ht="26.5" x14ac:dyDescent="0.55000000000000004">
      <c r="A105">
        <f>A103+64*32</f>
        <v>104448</v>
      </c>
      <c r="B105" s="2" t="str">
        <f>DEC2HEX(A105,5)</f>
        <v>19800</v>
      </c>
      <c r="C105" s="7" t="str">
        <f>CHAR(17463+C$1)</f>
        <v>跳</v>
      </c>
      <c r="D105" s="7" t="str">
        <f t="shared" ref="D105:BN105" si="469">CHAR(17463+D$1)</f>
        <v>銚</v>
      </c>
      <c r="E105" s="7" t="str">
        <f t="shared" si="469"/>
        <v>長</v>
      </c>
      <c r="F105" s="7" t="str">
        <f t="shared" si="469"/>
        <v>頂</v>
      </c>
      <c r="G105" s="7" t="str">
        <f t="shared" si="469"/>
        <v>鳥</v>
      </c>
      <c r="H105" s="7" t="str">
        <f t="shared" si="469"/>
        <v>勅</v>
      </c>
      <c r="I105" s="7" t="str">
        <f t="shared" si="469"/>
        <v>捗</v>
      </c>
      <c r="J105" s="7" t="str">
        <f t="shared" si="469"/>
        <v>直</v>
      </c>
      <c r="K105" s="7" t="str">
        <f t="shared" si="469"/>
        <v>朕</v>
      </c>
      <c r="L105" s="7" t="str">
        <f t="shared" si="469"/>
        <v>沈</v>
      </c>
      <c r="M105" s="7" t="str">
        <f t="shared" si="469"/>
        <v>珍</v>
      </c>
      <c r="N105" s="7" t="str">
        <f t="shared" si="469"/>
        <v>賃</v>
      </c>
      <c r="O105" s="7" t="str">
        <f t="shared" si="469"/>
        <v>鎮</v>
      </c>
      <c r="P105" s="7" t="str">
        <f t="shared" si="469"/>
        <v>陳</v>
      </c>
      <c r="Q105" s="7" t="str">
        <f t="shared" si="469"/>
        <v>津</v>
      </c>
      <c r="R105" s="7" t="str">
        <f t="shared" si="469"/>
        <v>墜</v>
      </c>
      <c r="S105" s="7" t="str">
        <f t="shared" si="469"/>
        <v>椎</v>
      </c>
      <c r="T105" s="7" t="str">
        <f t="shared" si="469"/>
        <v>槌</v>
      </c>
      <c r="U105" s="7" t="str">
        <f t="shared" si="469"/>
        <v>追</v>
      </c>
      <c r="V105" s="7" t="str">
        <f t="shared" si="469"/>
        <v>鎚</v>
      </c>
      <c r="W105" s="7" t="str">
        <f t="shared" si="469"/>
        <v>痛</v>
      </c>
      <c r="X105" s="7" t="str">
        <f t="shared" si="469"/>
        <v>通</v>
      </c>
      <c r="Y105" s="7" t="str">
        <f t="shared" si="469"/>
        <v>塚</v>
      </c>
      <c r="Z105" s="7" t="str">
        <f t="shared" si="469"/>
        <v>栂</v>
      </c>
      <c r="AA105" s="7" t="str">
        <f t="shared" si="469"/>
        <v>掴</v>
      </c>
      <c r="AB105" s="7" t="str">
        <f t="shared" si="469"/>
        <v>槻</v>
      </c>
      <c r="AC105" s="7" t="str">
        <f t="shared" si="469"/>
        <v>佃</v>
      </c>
      <c r="AD105" s="7" t="str">
        <f t="shared" si="469"/>
        <v>漬</v>
      </c>
      <c r="AE105" s="7" t="str">
        <f t="shared" si="469"/>
        <v>柘</v>
      </c>
      <c r="AF105" s="7" t="str">
        <f t="shared" si="469"/>
        <v>辻</v>
      </c>
      <c r="AG105" s="7" t="str">
        <f t="shared" si="469"/>
        <v>蔦</v>
      </c>
      <c r="AH105" s="7" t="str">
        <f t="shared" si="469"/>
        <v>綴</v>
      </c>
      <c r="AI105" s="7" t="str">
        <f t="shared" si="469"/>
        <v>鍔</v>
      </c>
      <c r="AJ105" s="7" t="str">
        <f t="shared" si="469"/>
        <v>椿</v>
      </c>
      <c r="AK105" s="7" t="str">
        <f t="shared" si="469"/>
        <v>潰</v>
      </c>
      <c r="AL105" s="7" t="str">
        <f t="shared" si="469"/>
        <v>坪</v>
      </c>
      <c r="AM105" s="7" t="str">
        <f t="shared" si="469"/>
        <v>壷</v>
      </c>
      <c r="AN105" s="7" t="str">
        <f t="shared" si="469"/>
        <v>嬬</v>
      </c>
      <c r="AO105" s="7" t="str">
        <f t="shared" si="469"/>
        <v>紬</v>
      </c>
      <c r="AP105" s="7" t="str">
        <f t="shared" si="469"/>
        <v>爪</v>
      </c>
      <c r="AQ105" s="7" t="str">
        <f t="shared" si="469"/>
        <v>吊</v>
      </c>
      <c r="AR105" s="7" t="str">
        <f t="shared" si="469"/>
        <v>釣</v>
      </c>
      <c r="AS105" s="7" t="str">
        <f t="shared" si="469"/>
        <v>鶴</v>
      </c>
      <c r="AT105" s="7" t="str">
        <f t="shared" si="469"/>
        <v>亭</v>
      </c>
      <c r="AU105" s="7" t="str">
        <f t="shared" si="469"/>
        <v>低</v>
      </c>
      <c r="AV105" s="7" t="str">
        <f t="shared" si="469"/>
        <v>停</v>
      </c>
      <c r="AW105" s="7" t="str">
        <f t="shared" si="469"/>
        <v>偵</v>
      </c>
      <c r="AX105" s="7" t="str">
        <f t="shared" si="469"/>
        <v>剃</v>
      </c>
      <c r="AY105" s="7" t="str">
        <f t="shared" si="469"/>
        <v>貞</v>
      </c>
      <c r="AZ105" s="7" t="str">
        <f t="shared" si="469"/>
        <v>呈</v>
      </c>
      <c r="BA105" s="7" t="str">
        <f t="shared" si="469"/>
        <v>堤</v>
      </c>
      <c r="BB105" s="7" t="str">
        <f t="shared" si="469"/>
        <v>定</v>
      </c>
      <c r="BC105" s="7" t="str">
        <f t="shared" si="469"/>
        <v>帝</v>
      </c>
      <c r="BD105" s="7" t="str">
        <f t="shared" si="469"/>
        <v>底</v>
      </c>
      <c r="BE105" s="7" t="str">
        <f t="shared" si="469"/>
        <v>庭</v>
      </c>
      <c r="BF105" s="7" t="str">
        <f t="shared" si="469"/>
        <v>廷</v>
      </c>
      <c r="BG105" s="7" t="str">
        <f t="shared" si="469"/>
        <v>弟</v>
      </c>
      <c r="BH105" s="7" t="str">
        <f t="shared" si="469"/>
        <v>悌</v>
      </c>
      <c r="BI105" s="7" t="str">
        <f t="shared" si="469"/>
        <v>抵</v>
      </c>
      <c r="BJ105" s="7" t="str">
        <f t="shared" si="469"/>
        <v>挺</v>
      </c>
      <c r="BK105" s="7" t="str">
        <f t="shared" si="469"/>
        <v>提</v>
      </c>
      <c r="BL105" s="7" t="str">
        <f t="shared" si="469"/>
        <v>梯</v>
      </c>
      <c r="BM105" s="7" t="str">
        <f t="shared" si="469"/>
        <v>汀</v>
      </c>
      <c r="BN105" s="7" t="str">
        <f t="shared" si="469"/>
        <v>碇</v>
      </c>
      <c r="BP105" s="3" t="s">
        <v>319</v>
      </c>
      <c r="BQ105">
        <f t="shared" si="386"/>
        <v>17463</v>
      </c>
      <c r="BS105">
        <f t="shared" si="384"/>
        <v>0</v>
      </c>
    </row>
    <row r="106" spans="1:71" x14ac:dyDescent="0.55000000000000004">
      <c r="C106" s="11" t="str">
        <f>DEC2HEX(CODE(C105),4)</f>
        <v>4437</v>
      </c>
      <c r="D106" s="10" t="str">
        <f>DEC2HEX(CODE(D105),4)</f>
        <v>4438</v>
      </c>
      <c r="E106" s="10" t="str">
        <f t="shared" ref="E106:AH106" si="470">DEC2HEX(CODE(E105),4)</f>
        <v>4439</v>
      </c>
      <c r="F106" s="10" t="str">
        <f t="shared" si="470"/>
        <v>443A</v>
      </c>
      <c r="G106" s="10" t="str">
        <f t="shared" si="470"/>
        <v>443B</v>
      </c>
      <c r="H106" s="10" t="str">
        <f t="shared" si="470"/>
        <v>443C</v>
      </c>
      <c r="I106" s="10" t="str">
        <f t="shared" si="470"/>
        <v>443D</v>
      </c>
      <c r="J106" s="10" t="str">
        <f t="shared" si="470"/>
        <v>443E</v>
      </c>
      <c r="K106" s="10" t="str">
        <f t="shared" si="470"/>
        <v>443F</v>
      </c>
      <c r="L106" s="10" t="str">
        <f t="shared" si="470"/>
        <v>4440</v>
      </c>
      <c r="M106" s="10" t="str">
        <f t="shared" si="470"/>
        <v>4441</v>
      </c>
      <c r="N106" s="10" t="str">
        <f t="shared" si="470"/>
        <v>4442</v>
      </c>
      <c r="O106" s="10" t="str">
        <f t="shared" si="470"/>
        <v>4443</v>
      </c>
      <c r="P106" s="10" t="str">
        <f t="shared" si="470"/>
        <v>4444</v>
      </c>
      <c r="Q106" s="10" t="str">
        <f t="shared" si="470"/>
        <v>4445</v>
      </c>
      <c r="R106" s="10" t="str">
        <f t="shared" si="470"/>
        <v>4446</v>
      </c>
      <c r="S106" s="11" t="str">
        <f t="shared" si="470"/>
        <v>4447</v>
      </c>
      <c r="T106" s="10" t="str">
        <f t="shared" si="470"/>
        <v>4448</v>
      </c>
      <c r="U106" s="10" t="str">
        <f t="shared" si="470"/>
        <v>4449</v>
      </c>
      <c r="V106" s="10" t="str">
        <f t="shared" si="470"/>
        <v>444A</v>
      </c>
      <c r="W106" s="10" t="str">
        <f t="shared" si="470"/>
        <v>444B</v>
      </c>
      <c r="X106" s="10" t="str">
        <f t="shared" si="470"/>
        <v>444C</v>
      </c>
      <c r="Y106" s="10" t="str">
        <f t="shared" si="470"/>
        <v>444D</v>
      </c>
      <c r="Z106" s="10" t="str">
        <f t="shared" si="470"/>
        <v>444E</v>
      </c>
      <c r="AA106" s="10" t="str">
        <f t="shared" si="470"/>
        <v>444F</v>
      </c>
      <c r="AB106" s="10" t="str">
        <f t="shared" si="470"/>
        <v>4450</v>
      </c>
      <c r="AC106" s="10" t="str">
        <f t="shared" si="470"/>
        <v>4451</v>
      </c>
      <c r="AD106" s="10" t="str">
        <f t="shared" si="470"/>
        <v>4452</v>
      </c>
      <c r="AE106" s="10" t="str">
        <f t="shared" si="470"/>
        <v>4453</v>
      </c>
      <c r="AF106" s="10" t="str">
        <f t="shared" si="470"/>
        <v>4454</v>
      </c>
      <c r="AG106" s="10" t="str">
        <f t="shared" si="470"/>
        <v>4455</v>
      </c>
      <c r="AH106" s="10" t="str">
        <f t="shared" si="470"/>
        <v>4456</v>
      </c>
      <c r="AI106" s="11" t="str">
        <f>DEC2HEX(CODE(AI105),4)</f>
        <v>4457</v>
      </c>
      <c r="AJ106" s="10" t="str">
        <f>DEC2HEX(CODE(AJ105),4)</f>
        <v>4458</v>
      </c>
      <c r="AK106" s="10" t="str">
        <f t="shared" ref="AK106:BN106" si="471">DEC2HEX(CODE(AK105),4)</f>
        <v>4459</v>
      </c>
      <c r="AL106" s="10" t="str">
        <f t="shared" si="471"/>
        <v>445A</v>
      </c>
      <c r="AM106" s="10" t="str">
        <f t="shared" si="471"/>
        <v>445B</v>
      </c>
      <c r="AN106" s="10" t="str">
        <f t="shared" si="471"/>
        <v>445C</v>
      </c>
      <c r="AO106" s="10" t="str">
        <f t="shared" si="471"/>
        <v>445D</v>
      </c>
      <c r="AP106" s="10" t="str">
        <f t="shared" si="471"/>
        <v>445E</v>
      </c>
      <c r="AQ106" s="10" t="str">
        <f t="shared" si="471"/>
        <v>445F</v>
      </c>
      <c r="AR106" s="10" t="str">
        <f t="shared" si="471"/>
        <v>4460</v>
      </c>
      <c r="AS106" s="10" t="str">
        <f t="shared" si="471"/>
        <v>4461</v>
      </c>
      <c r="AT106" s="10" t="str">
        <f t="shared" si="471"/>
        <v>4462</v>
      </c>
      <c r="AU106" s="10" t="str">
        <f t="shared" si="471"/>
        <v>4463</v>
      </c>
      <c r="AV106" s="10" t="str">
        <f t="shared" si="471"/>
        <v>4464</v>
      </c>
      <c r="AW106" s="10" t="str">
        <f t="shared" si="471"/>
        <v>4465</v>
      </c>
      <c r="AX106" s="10" t="str">
        <f t="shared" si="471"/>
        <v>4466</v>
      </c>
      <c r="AY106" s="11" t="str">
        <f t="shared" si="471"/>
        <v>4467</v>
      </c>
      <c r="AZ106" s="10" t="str">
        <f t="shared" si="471"/>
        <v>4468</v>
      </c>
      <c r="BA106" s="10" t="str">
        <f t="shared" si="471"/>
        <v>4469</v>
      </c>
      <c r="BB106" s="10" t="str">
        <f t="shared" si="471"/>
        <v>446A</v>
      </c>
      <c r="BC106" s="10" t="str">
        <f t="shared" si="471"/>
        <v>446B</v>
      </c>
      <c r="BD106" s="10" t="str">
        <f t="shared" si="471"/>
        <v>446C</v>
      </c>
      <c r="BE106" s="10" t="str">
        <f t="shared" si="471"/>
        <v>446D</v>
      </c>
      <c r="BF106" s="10" t="str">
        <f t="shared" si="471"/>
        <v>446E</v>
      </c>
      <c r="BG106" s="10" t="str">
        <f t="shared" si="471"/>
        <v>446F</v>
      </c>
      <c r="BH106" s="10" t="str">
        <f t="shared" si="471"/>
        <v>4470</v>
      </c>
      <c r="BI106" s="10" t="str">
        <f t="shared" si="471"/>
        <v>4471</v>
      </c>
      <c r="BJ106" s="10" t="str">
        <f t="shared" si="471"/>
        <v>4472</v>
      </c>
      <c r="BK106" s="10" t="str">
        <f t="shared" si="471"/>
        <v>4473</v>
      </c>
      <c r="BL106" s="10" t="str">
        <f t="shared" si="471"/>
        <v>4474</v>
      </c>
      <c r="BM106" s="10" t="str">
        <f t="shared" si="471"/>
        <v>4475</v>
      </c>
      <c r="BN106" s="10" t="str">
        <f t="shared" si="471"/>
        <v>4476</v>
      </c>
      <c r="BQ106">
        <f t="shared" si="386"/>
        <v>0</v>
      </c>
      <c r="BS106">
        <f t="shared" si="384"/>
        <v>0</v>
      </c>
    </row>
    <row r="107" spans="1:71" ht="26.5" x14ac:dyDescent="0.55000000000000004">
      <c r="A107">
        <f>A105+64*32</f>
        <v>106496</v>
      </c>
      <c r="B107" s="2" t="str">
        <f>DEC2HEX(A107,5)</f>
        <v>1A000</v>
      </c>
      <c r="C107" s="7" t="str">
        <f>CHAR(17527+C$1)</f>
        <v>禎</v>
      </c>
      <c r="D107" s="7" t="str">
        <f t="shared" ref="D107:J107" si="472">CHAR(17527+D$1)</f>
        <v>程</v>
      </c>
      <c r="E107" s="7" t="str">
        <f t="shared" si="472"/>
        <v>締</v>
      </c>
      <c r="F107" s="7" t="str">
        <f t="shared" si="472"/>
        <v>艇</v>
      </c>
      <c r="G107" s="7" t="str">
        <f t="shared" si="472"/>
        <v>訂</v>
      </c>
      <c r="H107" s="7" t="str">
        <f t="shared" si="472"/>
        <v>諦</v>
      </c>
      <c r="I107" s="7" t="str">
        <f t="shared" si="472"/>
        <v>蹄</v>
      </c>
      <c r="J107" s="7" t="str">
        <f t="shared" si="472"/>
        <v>逓</v>
      </c>
      <c r="K107" s="7" t="str">
        <f>CHAR(17697+K$1-8)</f>
        <v>邸</v>
      </c>
      <c r="L107" s="7" t="str">
        <f t="shared" ref="L107:BN107" si="473">CHAR(17697+L$1-8)</f>
        <v>鄭</v>
      </c>
      <c r="M107" s="7" t="str">
        <f t="shared" si="473"/>
        <v>釘</v>
      </c>
      <c r="N107" s="7" t="str">
        <f t="shared" si="473"/>
        <v>鼎</v>
      </c>
      <c r="O107" s="7" t="str">
        <f t="shared" si="473"/>
        <v>泥</v>
      </c>
      <c r="P107" s="7" t="str">
        <f t="shared" si="473"/>
        <v>摘</v>
      </c>
      <c r="Q107" s="7" t="str">
        <f t="shared" si="473"/>
        <v>擢</v>
      </c>
      <c r="R107" s="7" t="str">
        <f t="shared" si="473"/>
        <v>敵</v>
      </c>
      <c r="S107" s="7" t="str">
        <f t="shared" si="473"/>
        <v>滴</v>
      </c>
      <c r="T107" s="7" t="str">
        <f t="shared" si="473"/>
        <v>的</v>
      </c>
      <c r="U107" s="7" t="str">
        <f t="shared" si="473"/>
        <v>笛</v>
      </c>
      <c r="V107" s="7" t="str">
        <f t="shared" si="473"/>
        <v>適</v>
      </c>
      <c r="W107" s="7" t="str">
        <f t="shared" si="473"/>
        <v>鏑</v>
      </c>
      <c r="X107" s="7" t="str">
        <f t="shared" si="473"/>
        <v>溺</v>
      </c>
      <c r="Y107" s="7" t="str">
        <f t="shared" si="473"/>
        <v>哲</v>
      </c>
      <c r="Z107" s="7" t="str">
        <f t="shared" si="473"/>
        <v>徹</v>
      </c>
      <c r="AA107" s="7" t="str">
        <f t="shared" si="473"/>
        <v>撤</v>
      </c>
      <c r="AB107" s="7" t="str">
        <f t="shared" si="473"/>
        <v>轍</v>
      </c>
      <c r="AC107" s="7" t="str">
        <f t="shared" si="473"/>
        <v>迭</v>
      </c>
      <c r="AD107" s="7" t="str">
        <f t="shared" si="473"/>
        <v>鉄</v>
      </c>
      <c r="AE107" s="7" t="str">
        <f t="shared" si="473"/>
        <v>典</v>
      </c>
      <c r="AF107" s="7" t="str">
        <f t="shared" si="473"/>
        <v>填</v>
      </c>
      <c r="AG107" s="7" t="str">
        <f t="shared" si="473"/>
        <v>天</v>
      </c>
      <c r="AH107" s="7" t="str">
        <f t="shared" si="473"/>
        <v>展</v>
      </c>
      <c r="AI107" s="7" t="str">
        <f t="shared" si="473"/>
        <v>店</v>
      </c>
      <c r="AJ107" s="7" t="str">
        <f t="shared" si="473"/>
        <v>添</v>
      </c>
      <c r="AK107" s="7" t="str">
        <f t="shared" si="473"/>
        <v>纏</v>
      </c>
      <c r="AL107" s="7" t="str">
        <f t="shared" si="473"/>
        <v>甜</v>
      </c>
      <c r="AM107" s="7" t="str">
        <f t="shared" si="473"/>
        <v>貼</v>
      </c>
      <c r="AN107" s="7" t="str">
        <f t="shared" si="473"/>
        <v>転</v>
      </c>
      <c r="AO107" s="7" t="str">
        <f t="shared" si="473"/>
        <v>顛</v>
      </c>
      <c r="AP107" s="7" t="str">
        <f t="shared" si="473"/>
        <v>点</v>
      </c>
      <c r="AQ107" s="7" t="str">
        <f t="shared" si="473"/>
        <v>伝</v>
      </c>
      <c r="AR107" s="7" t="str">
        <f t="shared" si="473"/>
        <v>殿</v>
      </c>
      <c r="AS107" s="7" t="str">
        <f t="shared" si="473"/>
        <v>澱</v>
      </c>
      <c r="AT107" s="7" t="str">
        <f t="shared" si="473"/>
        <v>田</v>
      </c>
      <c r="AU107" s="7" t="str">
        <f t="shared" si="473"/>
        <v>電</v>
      </c>
      <c r="AV107" s="7" t="str">
        <f t="shared" si="473"/>
        <v>兎</v>
      </c>
      <c r="AW107" s="7" t="str">
        <f t="shared" si="473"/>
        <v>吐</v>
      </c>
      <c r="AX107" s="7" t="str">
        <f t="shared" si="473"/>
        <v>堵</v>
      </c>
      <c r="AY107" s="7" t="str">
        <f t="shared" si="473"/>
        <v>塗</v>
      </c>
      <c r="AZ107" s="7" t="str">
        <f t="shared" si="473"/>
        <v>妬</v>
      </c>
      <c r="BA107" s="7" t="str">
        <f t="shared" si="473"/>
        <v>屠</v>
      </c>
      <c r="BB107" s="7" t="str">
        <f t="shared" si="473"/>
        <v>徒</v>
      </c>
      <c r="BC107" s="7" t="str">
        <f t="shared" si="473"/>
        <v>斗</v>
      </c>
      <c r="BD107" s="7" t="str">
        <f t="shared" si="473"/>
        <v>杜</v>
      </c>
      <c r="BE107" s="7" t="str">
        <f t="shared" si="473"/>
        <v>渡</v>
      </c>
      <c r="BF107" s="7" t="str">
        <f t="shared" si="473"/>
        <v>登</v>
      </c>
      <c r="BG107" s="7" t="str">
        <f t="shared" si="473"/>
        <v>菟</v>
      </c>
      <c r="BH107" s="7" t="str">
        <f t="shared" si="473"/>
        <v>賭</v>
      </c>
      <c r="BI107" s="7" t="str">
        <f t="shared" si="473"/>
        <v>途</v>
      </c>
      <c r="BJ107" s="7" t="str">
        <f t="shared" si="473"/>
        <v>都</v>
      </c>
      <c r="BK107" s="7" t="str">
        <f t="shared" si="473"/>
        <v>鍍</v>
      </c>
      <c r="BL107" s="7" t="str">
        <f t="shared" si="473"/>
        <v>砥</v>
      </c>
      <c r="BM107" s="7" t="str">
        <f t="shared" si="473"/>
        <v>砺</v>
      </c>
      <c r="BN107" s="7" t="str">
        <f t="shared" si="473"/>
        <v>努</v>
      </c>
      <c r="BP107" s="3" t="s">
        <v>320</v>
      </c>
      <c r="BQ107">
        <f t="shared" si="386"/>
        <v>17527</v>
      </c>
      <c r="BR107" s="3" t="s">
        <v>321</v>
      </c>
      <c r="BS107">
        <f t="shared" si="384"/>
        <v>17697</v>
      </c>
    </row>
    <row r="108" spans="1:71" x14ac:dyDescent="0.55000000000000004">
      <c r="C108" s="11" t="str">
        <f>DEC2HEX(CODE(C107),4)</f>
        <v>4477</v>
      </c>
      <c r="D108" s="10" t="str">
        <f>DEC2HEX(CODE(D107),4)</f>
        <v>4478</v>
      </c>
      <c r="E108" s="10" t="str">
        <f t="shared" ref="E108:AH108" si="474">DEC2HEX(CODE(E107),4)</f>
        <v>4479</v>
      </c>
      <c r="F108" s="10" t="str">
        <f t="shared" si="474"/>
        <v>447A</v>
      </c>
      <c r="G108" s="10" t="str">
        <f t="shared" si="474"/>
        <v>447B</v>
      </c>
      <c r="H108" s="10" t="str">
        <f t="shared" si="474"/>
        <v>447C</v>
      </c>
      <c r="I108" s="10" t="str">
        <f t="shared" si="474"/>
        <v>447D</v>
      </c>
      <c r="J108" s="10" t="str">
        <f t="shared" si="474"/>
        <v>447E</v>
      </c>
      <c r="K108" s="10" t="str">
        <f t="shared" si="474"/>
        <v>4521</v>
      </c>
      <c r="L108" s="10" t="str">
        <f t="shared" si="474"/>
        <v>4522</v>
      </c>
      <c r="M108" s="10" t="str">
        <f t="shared" si="474"/>
        <v>4523</v>
      </c>
      <c r="N108" s="10" t="str">
        <f t="shared" si="474"/>
        <v>4524</v>
      </c>
      <c r="O108" s="10" t="str">
        <f t="shared" si="474"/>
        <v>4525</v>
      </c>
      <c r="P108" s="10" t="str">
        <f t="shared" si="474"/>
        <v>4526</v>
      </c>
      <c r="Q108" s="10" t="str">
        <f t="shared" si="474"/>
        <v>4527</v>
      </c>
      <c r="R108" s="10" t="str">
        <f t="shared" si="474"/>
        <v>4528</v>
      </c>
      <c r="S108" s="11" t="str">
        <f t="shared" si="474"/>
        <v>4529</v>
      </c>
      <c r="T108" s="10" t="str">
        <f t="shared" si="474"/>
        <v>452A</v>
      </c>
      <c r="U108" s="10" t="str">
        <f t="shared" si="474"/>
        <v>452B</v>
      </c>
      <c r="V108" s="10" t="str">
        <f t="shared" si="474"/>
        <v>452C</v>
      </c>
      <c r="W108" s="10" t="str">
        <f t="shared" si="474"/>
        <v>452D</v>
      </c>
      <c r="X108" s="10" t="str">
        <f t="shared" si="474"/>
        <v>452E</v>
      </c>
      <c r="Y108" s="10" t="str">
        <f t="shared" si="474"/>
        <v>452F</v>
      </c>
      <c r="Z108" s="10" t="str">
        <f t="shared" si="474"/>
        <v>4530</v>
      </c>
      <c r="AA108" s="10" t="str">
        <f t="shared" si="474"/>
        <v>4531</v>
      </c>
      <c r="AB108" s="10" t="str">
        <f t="shared" si="474"/>
        <v>4532</v>
      </c>
      <c r="AC108" s="10" t="str">
        <f t="shared" si="474"/>
        <v>4533</v>
      </c>
      <c r="AD108" s="10" t="str">
        <f t="shared" si="474"/>
        <v>4534</v>
      </c>
      <c r="AE108" s="10" t="str">
        <f t="shared" si="474"/>
        <v>4535</v>
      </c>
      <c r="AF108" s="10" t="str">
        <f t="shared" si="474"/>
        <v>4536</v>
      </c>
      <c r="AG108" s="10" t="str">
        <f t="shared" si="474"/>
        <v>4537</v>
      </c>
      <c r="AH108" s="10" t="str">
        <f t="shared" si="474"/>
        <v>4538</v>
      </c>
      <c r="AI108" s="11" t="str">
        <f>DEC2HEX(CODE(AI107),4)</f>
        <v>4539</v>
      </c>
      <c r="AJ108" s="10" t="str">
        <f>DEC2HEX(CODE(AJ107),4)</f>
        <v>453A</v>
      </c>
      <c r="AK108" s="10" t="str">
        <f t="shared" ref="AK108:BN108" si="475">DEC2HEX(CODE(AK107),4)</f>
        <v>453B</v>
      </c>
      <c r="AL108" s="10" t="str">
        <f t="shared" si="475"/>
        <v>453C</v>
      </c>
      <c r="AM108" s="10" t="str">
        <f t="shared" si="475"/>
        <v>453D</v>
      </c>
      <c r="AN108" s="10" t="str">
        <f t="shared" si="475"/>
        <v>453E</v>
      </c>
      <c r="AO108" s="10" t="str">
        <f t="shared" si="475"/>
        <v>453F</v>
      </c>
      <c r="AP108" s="10" t="str">
        <f t="shared" si="475"/>
        <v>4540</v>
      </c>
      <c r="AQ108" s="10" t="str">
        <f t="shared" si="475"/>
        <v>4541</v>
      </c>
      <c r="AR108" s="10" t="str">
        <f t="shared" si="475"/>
        <v>4542</v>
      </c>
      <c r="AS108" s="10" t="str">
        <f t="shared" si="475"/>
        <v>4543</v>
      </c>
      <c r="AT108" s="10" t="str">
        <f t="shared" si="475"/>
        <v>4544</v>
      </c>
      <c r="AU108" s="10" t="str">
        <f t="shared" si="475"/>
        <v>4545</v>
      </c>
      <c r="AV108" s="10" t="str">
        <f t="shared" si="475"/>
        <v>4546</v>
      </c>
      <c r="AW108" s="10" t="str">
        <f t="shared" si="475"/>
        <v>4547</v>
      </c>
      <c r="AX108" s="10" t="str">
        <f t="shared" si="475"/>
        <v>4548</v>
      </c>
      <c r="AY108" s="11" t="str">
        <f t="shared" si="475"/>
        <v>4549</v>
      </c>
      <c r="AZ108" s="10" t="str">
        <f t="shared" si="475"/>
        <v>454A</v>
      </c>
      <c r="BA108" s="10" t="str">
        <f t="shared" si="475"/>
        <v>454B</v>
      </c>
      <c r="BB108" s="10" t="str">
        <f t="shared" si="475"/>
        <v>454C</v>
      </c>
      <c r="BC108" s="10" t="str">
        <f t="shared" si="475"/>
        <v>454D</v>
      </c>
      <c r="BD108" s="10" t="str">
        <f t="shared" si="475"/>
        <v>454E</v>
      </c>
      <c r="BE108" s="10" t="str">
        <f t="shared" si="475"/>
        <v>454F</v>
      </c>
      <c r="BF108" s="10" t="str">
        <f t="shared" si="475"/>
        <v>4550</v>
      </c>
      <c r="BG108" s="10" t="str">
        <f t="shared" si="475"/>
        <v>4551</v>
      </c>
      <c r="BH108" s="10" t="str">
        <f t="shared" si="475"/>
        <v>4552</v>
      </c>
      <c r="BI108" s="10" t="str">
        <f t="shared" si="475"/>
        <v>4553</v>
      </c>
      <c r="BJ108" s="10" t="str">
        <f t="shared" si="475"/>
        <v>4554</v>
      </c>
      <c r="BK108" s="10" t="str">
        <f t="shared" si="475"/>
        <v>4555</v>
      </c>
      <c r="BL108" s="10" t="str">
        <f t="shared" si="475"/>
        <v>4556</v>
      </c>
      <c r="BM108" s="10" t="str">
        <f t="shared" si="475"/>
        <v>4557</v>
      </c>
      <c r="BN108" s="10" t="str">
        <f t="shared" si="475"/>
        <v>4558</v>
      </c>
      <c r="BQ108">
        <f t="shared" si="386"/>
        <v>0</v>
      </c>
      <c r="BS108">
        <f t="shared" si="384"/>
        <v>0</v>
      </c>
    </row>
    <row r="109" spans="1:71" ht="26.5" x14ac:dyDescent="0.55000000000000004">
      <c r="A109">
        <f>A107+64*32</f>
        <v>108544</v>
      </c>
      <c r="B109" s="2" t="str">
        <f>DEC2HEX(A109,5)</f>
        <v>1A800</v>
      </c>
      <c r="C109" s="7" t="str">
        <f>CHAR(17753+C$1)</f>
        <v>度</v>
      </c>
      <c r="D109" s="7" t="str">
        <f t="shared" ref="D109:AN109" si="476">CHAR(17753+D$1)</f>
        <v>土</v>
      </c>
      <c r="E109" s="7" t="str">
        <f t="shared" si="476"/>
        <v>奴</v>
      </c>
      <c r="F109" s="7" t="str">
        <f t="shared" si="476"/>
        <v>怒</v>
      </c>
      <c r="G109" s="7" t="str">
        <f t="shared" si="476"/>
        <v>倒</v>
      </c>
      <c r="H109" s="7" t="str">
        <f t="shared" si="476"/>
        <v>党</v>
      </c>
      <c r="I109" s="7" t="str">
        <f t="shared" si="476"/>
        <v>冬</v>
      </c>
      <c r="J109" s="7" t="str">
        <f t="shared" si="476"/>
        <v>凍</v>
      </c>
      <c r="K109" s="7" t="str">
        <f t="shared" si="476"/>
        <v>刀</v>
      </c>
      <c r="L109" s="7" t="str">
        <f t="shared" si="476"/>
        <v>唐</v>
      </c>
      <c r="M109" s="7" t="str">
        <f t="shared" si="476"/>
        <v>塔</v>
      </c>
      <c r="N109" s="7" t="str">
        <f t="shared" si="476"/>
        <v>塘</v>
      </c>
      <c r="O109" s="7" t="str">
        <f t="shared" si="476"/>
        <v>套</v>
      </c>
      <c r="P109" s="7" t="str">
        <f t="shared" si="476"/>
        <v>宕</v>
      </c>
      <c r="Q109" s="7" t="str">
        <f t="shared" si="476"/>
        <v>島</v>
      </c>
      <c r="R109" s="7" t="str">
        <f t="shared" si="476"/>
        <v>嶋</v>
      </c>
      <c r="S109" s="7" t="str">
        <f t="shared" si="476"/>
        <v>悼</v>
      </c>
      <c r="T109" s="7" t="str">
        <f t="shared" si="476"/>
        <v>投</v>
      </c>
      <c r="U109" s="7" t="str">
        <f t="shared" si="476"/>
        <v>搭</v>
      </c>
      <c r="V109" s="7" t="str">
        <f t="shared" si="476"/>
        <v>東</v>
      </c>
      <c r="W109" s="7" t="str">
        <f t="shared" si="476"/>
        <v>桃</v>
      </c>
      <c r="X109" s="7" t="str">
        <f t="shared" si="476"/>
        <v>梼</v>
      </c>
      <c r="Y109" s="7" t="str">
        <f t="shared" si="476"/>
        <v>棟</v>
      </c>
      <c r="Z109" s="7" t="str">
        <f t="shared" si="476"/>
        <v>盗</v>
      </c>
      <c r="AA109" s="7" t="str">
        <f t="shared" si="476"/>
        <v>淘</v>
      </c>
      <c r="AB109" s="7" t="str">
        <f t="shared" si="476"/>
        <v>湯</v>
      </c>
      <c r="AC109" s="7" t="str">
        <f t="shared" si="476"/>
        <v>涛</v>
      </c>
      <c r="AD109" s="7" t="str">
        <f t="shared" si="476"/>
        <v>灯</v>
      </c>
      <c r="AE109" s="7" t="str">
        <f t="shared" si="476"/>
        <v>燈</v>
      </c>
      <c r="AF109" s="7" t="str">
        <f t="shared" si="476"/>
        <v>当</v>
      </c>
      <c r="AG109" s="7" t="str">
        <f t="shared" si="476"/>
        <v>痘</v>
      </c>
      <c r="AH109" s="7" t="str">
        <f t="shared" si="476"/>
        <v>祷</v>
      </c>
      <c r="AI109" s="7" t="str">
        <f t="shared" si="476"/>
        <v>等</v>
      </c>
      <c r="AJ109" s="7" t="str">
        <f t="shared" si="476"/>
        <v>答</v>
      </c>
      <c r="AK109" s="7" t="str">
        <f t="shared" si="476"/>
        <v>筒</v>
      </c>
      <c r="AL109" s="7" t="str">
        <f t="shared" si="476"/>
        <v>糖</v>
      </c>
      <c r="AM109" s="7" t="str">
        <f t="shared" si="476"/>
        <v>統</v>
      </c>
      <c r="AN109" s="7" t="str">
        <f t="shared" si="476"/>
        <v>到</v>
      </c>
      <c r="AO109" s="7" t="str">
        <f>CHAR(17953+AO$1-38)</f>
        <v>董</v>
      </c>
      <c r="AP109" s="7" t="str">
        <f t="shared" ref="AP109:BN109" si="477">CHAR(17953+AP$1-38)</f>
        <v>蕩</v>
      </c>
      <c r="AQ109" s="7" t="str">
        <f t="shared" si="477"/>
        <v>藤</v>
      </c>
      <c r="AR109" s="7" t="str">
        <f t="shared" si="477"/>
        <v>討</v>
      </c>
      <c r="AS109" s="7" t="str">
        <f t="shared" si="477"/>
        <v>謄</v>
      </c>
      <c r="AT109" s="7" t="str">
        <f t="shared" si="477"/>
        <v>豆</v>
      </c>
      <c r="AU109" s="7" t="str">
        <f t="shared" si="477"/>
        <v>踏</v>
      </c>
      <c r="AV109" s="7" t="str">
        <f t="shared" si="477"/>
        <v>逃</v>
      </c>
      <c r="AW109" s="7" t="str">
        <f t="shared" si="477"/>
        <v>透</v>
      </c>
      <c r="AX109" s="7" t="str">
        <f t="shared" si="477"/>
        <v>鐙</v>
      </c>
      <c r="AY109" s="7" t="str">
        <f t="shared" si="477"/>
        <v>陶</v>
      </c>
      <c r="AZ109" s="7" t="str">
        <f t="shared" si="477"/>
        <v>頭</v>
      </c>
      <c r="BA109" s="7" t="str">
        <f t="shared" si="477"/>
        <v>騰</v>
      </c>
      <c r="BB109" s="7" t="str">
        <f t="shared" si="477"/>
        <v>闘</v>
      </c>
      <c r="BC109" s="7" t="str">
        <f t="shared" si="477"/>
        <v>働</v>
      </c>
      <c r="BD109" s="7" t="str">
        <f t="shared" si="477"/>
        <v>動</v>
      </c>
      <c r="BE109" s="7" t="str">
        <f t="shared" si="477"/>
        <v>同</v>
      </c>
      <c r="BF109" s="7" t="str">
        <f t="shared" si="477"/>
        <v>堂</v>
      </c>
      <c r="BG109" s="7" t="str">
        <f t="shared" si="477"/>
        <v>導</v>
      </c>
      <c r="BH109" s="7" t="str">
        <f t="shared" si="477"/>
        <v>憧</v>
      </c>
      <c r="BI109" s="7" t="str">
        <f t="shared" si="477"/>
        <v>撞</v>
      </c>
      <c r="BJ109" s="7" t="str">
        <f t="shared" si="477"/>
        <v>洞</v>
      </c>
      <c r="BK109" s="7" t="str">
        <f t="shared" si="477"/>
        <v>瞳</v>
      </c>
      <c r="BL109" s="7" t="str">
        <f t="shared" si="477"/>
        <v>童</v>
      </c>
      <c r="BM109" s="7" t="str">
        <f t="shared" si="477"/>
        <v>胴</v>
      </c>
      <c r="BN109" s="7" t="str">
        <f t="shared" si="477"/>
        <v>萄</v>
      </c>
      <c r="BP109" s="3" t="s">
        <v>322</v>
      </c>
      <c r="BQ109">
        <f t="shared" si="386"/>
        <v>17753</v>
      </c>
      <c r="BR109" s="3" t="s">
        <v>323</v>
      </c>
      <c r="BS109">
        <f t="shared" si="384"/>
        <v>17953</v>
      </c>
    </row>
    <row r="110" spans="1:71" x14ac:dyDescent="0.55000000000000004">
      <c r="C110" s="11" t="str">
        <f>DEC2HEX(CODE(C109),4)</f>
        <v>4559</v>
      </c>
      <c r="D110" s="10" t="str">
        <f>DEC2HEX(CODE(D109),4)</f>
        <v>455A</v>
      </c>
      <c r="E110" s="10" t="str">
        <f t="shared" ref="E110:AH110" si="478">DEC2HEX(CODE(E109),4)</f>
        <v>455B</v>
      </c>
      <c r="F110" s="10" t="str">
        <f t="shared" si="478"/>
        <v>455C</v>
      </c>
      <c r="G110" s="10" t="str">
        <f t="shared" si="478"/>
        <v>455D</v>
      </c>
      <c r="H110" s="10" t="str">
        <f t="shared" si="478"/>
        <v>455E</v>
      </c>
      <c r="I110" s="10" t="str">
        <f t="shared" si="478"/>
        <v>455F</v>
      </c>
      <c r="J110" s="10" t="str">
        <f t="shared" si="478"/>
        <v>4560</v>
      </c>
      <c r="K110" s="10" t="str">
        <f t="shared" si="478"/>
        <v>4561</v>
      </c>
      <c r="L110" s="10" t="str">
        <f t="shared" si="478"/>
        <v>4562</v>
      </c>
      <c r="M110" s="10" t="str">
        <f t="shared" si="478"/>
        <v>4563</v>
      </c>
      <c r="N110" s="10" t="str">
        <f t="shared" si="478"/>
        <v>4564</v>
      </c>
      <c r="O110" s="10" t="str">
        <f t="shared" si="478"/>
        <v>4565</v>
      </c>
      <c r="P110" s="10" t="str">
        <f t="shared" si="478"/>
        <v>4566</v>
      </c>
      <c r="Q110" s="10" t="str">
        <f t="shared" si="478"/>
        <v>4567</v>
      </c>
      <c r="R110" s="10" t="str">
        <f t="shared" si="478"/>
        <v>4568</v>
      </c>
      <c r="S110" s="11" t="str">
        <f t="shared" si="478"/>
        <v>4569</v>
      </c>
      <c r="T110" s="10" t="str">
        <f t="shared" si="478"/>
        <v>456A</v>
      </c>
      <c r="U110" s="10" t="str">
        <f t="shared" si="478"/>
        <v>456B</v>
      </c>
      <c r="V110" s="10" t="str">
        <f t="shared" si="478"/>
        <v>456C</v>
      </c>
      <c r="W110" s="10" t="str">
        <f t="shared" si="478"/>
        <v>456D</v>
      </c>
      <c r="X110" s="10" t="str">
        <f t="shared" si="478"/>
        <v>456E</v>
      </c>
      <c r="Y110" s="10" t="str">
        <f t="shared" si="478"/>
        <v>456F</v>
      </c>
      <c r="Z110" s="10" t="str">
        <f t="shared" si="478"/>
        <v>4570</v>
      </c>
      <c r="AA110" s="10" t="str">
        <f t="shared" si="478"/>
        <v>4571</v>
      </c>
      <c r="AB110" s="10" t="str">
        <f t="shared" si="478"/>
        <v>4572</v>
      </c>
      <c r="AC110" s="10" t="str">
        <f t="shared" si="478"/>
        <v>4573</v>
      </c>
      <c r="AD110" s="10" t="str">
        <f t="shared" si="478"/>
        <v>4574</v>
      </c>
      <c r="AE110" s="10" t="str">
        <f t="shared" si="478"/>
        <v>4575</v>
      </c>
      <c r="AF110" s="10" t="str">
        <f t="shared" si="478"/>
        <v>4576</v>
      </c>
      <c r="AG110" s="10" t="str">
        <f t="shared" si="478"/>
        <v>4577</v>
      </c>
      <c r="AH110" s="10" t="str">
        <f t="shared" si="478"/>
        <v>4578</v>
      </c>
      <c r="AI110" s="11" t="str">
        <f>DEC2HEX(CODE(AI109),4)</f>
        <v>4579</v>
      </c>
      <c r="AJ110" s="10" t="str">
        <f>DEC2HEX(CODE(AJ109),4)</f>
        <v>457A</v>
      </c>
      <c r="AK110" s="10" t="str">
        <f t="shared" ref="AK110:BN110" si="479">DEC2HEX(CODE(AK109),4)</f>
        <v>457B</v>
      </c>
      <c r="AL110" s="10" t="str">
        <f t="shared" si="479"/>
        <v>457C</v>
      </c>
      <c r="AM110" s="10" t="str">
        <f t="shared" si="479"/>
        <v>457D</v>
      </c>
      <c r="AN110" s="10" t="str">
        <f t="shared" si="479"/>
        <v>457E</v>
      </c>
      <c r="AO110" s="10" t="str">
        <f t="shared" si="479"/>
        <v>4621</v>
      </c>
      <c r="AP110" s="10" t="str">
        <f t="shared" si="479"/>
        <v>4622</v>
      </c>
      <c r="AQ110" s="10" t="str">
        <f t="shared" si="479"/>
        <v>4623</v>
      </c>
      <c r="AR110" s="10" t="str">
        <f t="shared" si="479"/>
        <v>4624</v>
      </c>
      <c r="AS110" s="10" t="str">
        <f t="shared" si="479"/>
        <v>4625</v>
      </c>
      <c r="AT110" s="10" t="str">
        <f t="shared" si="479"/>
        <v>4626</v>
      </c>
      <c r="AU110" s="10" t="str">
        <f t="shared" si="479"/>
        <v>4627</v>
      </c>
      <c r="AV110" s="10" t="str">
        <f t="shared" si="479"/>
        <v>4628</v>
      </c>
      <c r="AW110" s="10" t="str">
        <f t="shared" si="479"/>
        <v>4629</v>
      </c>
      <c r="AX110" s="10" t="str">
        <f t="shared" si="479"/>
        <v>462A</v>
      </c>
      <c r="AY110" s="11" t="str">
        <f t="shared" si="479"/>
        <v>462B</v>
      </c>
      <c r="AZ110" s="10" t="str">
        <f t="shared" si="479"/>
        <v>462C</v>
      </c>
      <c r="BA110" s="10" t="str">
        <f t="shared" si="479"/>
        <v>462D</v>
      </c>
      <c r="BB110" s="10" t="str">
        <f t="shared" si="479"/>
        <v>462E</v>
      </c>
      <c r="BC110" s="10" t="str">
        <f t="shared" si="479"/>
        <v>462F</v>
      </c>
      <c r="BD110" s="10" t="str">
        <f t="shared" si="479"/>
        <v>4630</v>
      </c>
      <c r="BE110" s="10" t="str">
        <f t="shared" si="479"/>
        <v>4631</v>
      </c>
      <c r="BF110" s="10" t="str">
        <f t="shared" si="479"/>
        <v>4632</v>
      </c>
      <c r="BG110" s="10" t="str">
        <f t="shared" si="479"/>
        <v>4633</v>
      </c>
      <c r="BH110" s="10" t="str">
        <f t="shared" si="479"/>
        <v>4634</v>
      </c>
      <c r="BI110" s="10" t="str">
        <f t="shared" si="479"/>
        <v>4635</v>
      </c>
      <c r="BJ110" s="10" t="str">
        <f t="shared" si="479"/>
        <v>4636</v>
      </c>
      <c r="BK110" s="10" t="str">
        <f t="shared" si="479"/>
        <v>4637</v>
      </c>
      <c r="BL110" s="10" t="str">
        <f t="shared" si="479"/>
        <v>4638</v>
      </c>
      <c r="BM110" s="10" t="str">
        <f t="shared" si="479"/>
        <v>4639</v>
      </c>
      <c r="BN110" s="10" t="str">
        <f t="shared" si="479"/>
        <v>463A</v>
      </c>
      <c r="BQ110">
        <f t="shared" si="386"/>
        <v>0</v>
      </c>
      <c r="BS110">
        <f t="shared" si="384"/>
        <v>0</v>
      </c>
    </row>
    <row r="111" spans="1:71" ht="26.5" x14ac:dyDescent="0.55000000000000004">
      <c r="A111">
        <f>A109+64*32</f>
        <v>110592</v>
      </c>
      <c r="B111" s="2" t="str">
        <f>DEC2HEX(A111,5)</f>
        <v>1B000</v>
      </c>
      <c r="C111" s="7" t="str">
        <f>CHAR(17979+C$1)</f>
        <v>道</v>
      </c>
      <c r="D111" s="7" t="str">
        <f t="shared" ref="D111:BN111" si="480">CHAR(17979+D$1)</f>
        <v>銅</v>
      </c>
      <c r="E111" s="7" t="str">
        <f t="shared" si="480"/>
        <v>峠</v>
      </c>
      <c r="F111" s="7" t="str">
        <f t="shared" si="480"/>
        <v>鴇</v>
      </c>
      <c r="G111" s="7" t="str">
        <f t="shared" si="480"/>
        <v>匿</v>
      </c>
      <c r="H111" s="7" t="str">
        <f t="shared" si="480"/>
        <v>得</v>
      </c>
      <c r="I111" s="7" t="str">
        <f t="shared" si="480"/>
        <v>徳</v>
      </c>
      <c r="J111" s="7" t="str">
        <f t="shared" si="480"/>
        <v>涜</v>
      </c>
      <c r="K111" s="7" t="str">
        <f t="shared" si="480"/>
        <v>特</v>
      </c>
      <c r="L111" s="7" t="str">
        <f t="shared" si="480"/>
        <v>督</v>
      </c>
      <c r="M111" s="7" t="str">
        <f t="shared" si="480"/>
        <v>禿</v>
      </c>
      <c r="N111" s="7" t="str">
        <f t="shared" si="480"/>
        <v>篤</v>
      </c>
      <c r="O111" s="7" t="str">
        <f t="shared" si="480"/>
        <v>毒</v>
      </c>
      <c r="P111" s="7" t="str">
        <f t="shared" si="480"/>
        <v>独</v>
      </c>
      <c r="Q111" s="7" t="str">
        <f t="shared" si="480"/>
        <v>読</v>
      </c>
      <c r="R111" s="7" t="str">
        <f t="shared" si="480"/>
        <v>栃</v>
      </c>
      <c r="S111" s="7" t="str">
        <f t="shared" si="480"/>
        <v>橡</v>
      </c>
      <c r="T111" s="7" t="str">
        <f t="shared" si="480"/>
        <v>凸</v>
      </c>
      <c r="U111" s="7" t="str">
        <f t="shared" si="480"/>
        <v>突</v>
      </c>
      <c r="V111" s="7" t="str">
        <f t="shared" si="480"/>
        <v>椴</v>
      </c>
      <c r="W111" s="7" t="str">
        <f t="shared" si="480"/>
        <v>届</v>
      </c>
      <c r="X111" s="7" t="str">
        <f t="shared" si="480"/>
        <v>鳶</v>
      </c>
      <c r="Y111" s="7" t="str">
        <f t="shared" si="480"/>
        <v>苫</v>
      </c>
      <c r="Z111" s="7" t="str">
        <f t="shared" si="480"/>
        <v>寅</v>
      </c>
      <c r="AA111" s="7" t="str">
        <f t="shared" si="480"/>
        <v>酉</v>
      </c>
      <c r="AB111" s="7" t="str">
        <f t="shared" si="480"/>
        <v>瀞</v>
      </c>
      <c r="AC111" s="7" t="str">
        <f t="shared" si="480"/>
        <v>噸</v>
      </c>
      <c r="AD111" s="7" t="str">
        <f t="shared" si="480"/>
        <v>屯</v>
      </c>
      <c r="AE111" s="7" t="str">
        <f t="shared" si="480"/>
        <v>惇</v>
      </c>
      <c r="AF111" s="7" t="str">
        <f t="shared" si="480"/>
        <v>敦</v>
      </c>
      <c r="AG111" s="7" t="str">
        <f t="shared" si="480"/>
        <v>沌</v>
      </c>
      <c r="AH111" s="7" t="str">
        <f t="shared" si="480"/>
        <v>豚</v>
      </c>
      <c r="AI111" s="7" t="str">
        <f t="shared" si="480"/>
        <v>遁</v>
      </c>
      <c r="AJ111" s="7" t="str">
        <f t="shared" si="480"/>
        <v>頓</v>
      </c>
      <c r="AK111" s="7" t="str">
        <f t="shared" si="480"/>
        <v>呑</v>
      </c>
      <c r="AL111" s="7" t="str">
        <f t="shared" si="480"/>
        <v>曇</v>
      </c>
      <c r="AM111" s="7" t="str">
        <f t="shared" si="480"/>
        <v>鈍</v>
      </c>
      <c r="AN111" s="7" t="str">
        <f t="shared" si="480"/>
        <v>奈</v>
      </c>
      <c r="AO111" s="7" t="str">
        <f t="shared" si="480"/>
        <v>那</v>
      </c>
      <c r="AP111" s="7" t="str">
        <f t="shared" si="480"/>
        <v>内</v>
      </c>
      <c r="AQ111" s="7" t="str">
        <f t="shared" si="480"/>
        <v>乍</v>
      </c>
      <c r="AR111" s="7" t="str">
        <f t="shared" si="480"/>
        <v>凪</v>
      </c>
      <c r="AS111" s="7" t="str">
        <f t="shared" si="480"/>
        <v>薙</v>
      </c>
      <c r="AT111" s="7" t="str">
        <f t="shared" si="480"/>
        <v>謎</v>
      </c>
      <c r="AU111" s="7" t="str">
        <f t="shared" si="480"/>
        <v>灘</v>
      </c>
      <c r="AV111" s="7" t="str">
        <f t="shared" si="480"/>
        <v>捺</v>
      </c>
      <c r="AW111" s="7" t="str">
        <f t="shared" si="480"/>
        <v>鍋</v>
      </c>
      <c r="AX111" s="7" t="str">
        <f t="shared" si="480"/>
        <v>楢</v>
      </c>
      <c r="AY111" s="7" t="str">
        <f t="shared" si="480"/>
        <v>馴</v>
      </c>
      <c r="AZ111" s="7" t="str">
        <f t="shared" si="480"/>
        <v>縄</v>
      </c>
      <c r="BA111" s="7" t="str">
        <f t="shared" si="480"/>
        <v>畷</v>
      </c>
      <c r="BB111" s="7" t="str">
        <f t="shared" si="480"/>
        <v>南</v>
      </c>
      <c r="BC111" s="7" t="str">
        <f t="shared" si="480"/>
        <v>楠</v>
      </c>
      <c r="BD111" s="7" t="str">
        <f t="shared" si="480"/>
        <v>軟</v>
      </c>
      <c r="BE111" s="7" t="str">
        <f t="shared" si="480"/>
        <v>難</v>
      </c>
      <c r="BF111" s="7" t="str">
        <f t="shared" si="480"/>
        <v>汝</v>
      </c>
      <c r="BG111" s="7" t="str">
        <f t="shared" si="480"/>
        <v>二</v>
      </c>
      <c r="BH111" s="7" t="str">
        <f t="shared" si="480"/>
        <v>尼</v>
      </c>
      <c r="BI111" s="7" t="str">
        <f t="shared" si="480"/>
        <v>弐</v>
      </c>
      <c r="BJ111" s="7" t="str">
        <f t="shared" si="480"/>
        <v>迩</v>
      </c>
      <c r="BK111" s="7" t="str">
        <f t="shared" si="480"/>
        <v>匂</v>
      </c>
      <c r="BL111" s="7" t="str">
        <f t="shared" si="480"/>
        <v>賑</v>
      </c>
      <c r="BM111" s="7" t="str">
        <f t="shared" si="480"/>
        <v>肉</v>
      </c>
      <c r="BN111" s="7" t="str">
        <f t="shared" si="480"/>
        <v>虹</v>
      </c>
      <c r="BP111" s="3" t="s">
        <v>324</v>
      </c>
      <c r="BQ111">
        <f t="shared" si="386"/>
        <v>17979</v>
      </c>
      <c r="BS111">
        <f t="shared" si="384"/>
        <v>0</v>
      </c>
    </row>
    <row r="112" spans="1:71" x14ac:dyDescent="0.55000000000000004">
      <c r="C112" s="11" t="str">
        <f>DEC2HEX(CODE(C111),4)</f>
        <v>463B</v>
      </c>
      <c r="D112" s="10" t="str">
        <f>DEC2HEX(CODE(D111),4)</f>
        <v>463C</v>
      </c>
      <c r="E112" s="10" t="str">
        <f t="shared" ref="E112:AH112" si="481">DEC2HEX(CODE(E111),4)</f>
        <v>463D</v>
      </c>
      <c r="F112" s="10" t="str">
        <f t="shared" si="481"/>
        <v>463E</v>
      </c>
      <c r="G112" s="10" t="str">
        <f t="shared" si="481"/>
        <v>463F</v>
      </c>
      <c r="H112" s="10" t="str">
        <f t="shared" si="481"/>
        <v>4640</v>
      </c>
      <c r="I112" s="10" t="str">
        <f t="shared" si="481"/>
        <v>4641</v>
      </c>
      <c r="J112" s="10" t="str">
        <f t="shared" si="481"/>
        <v>4642</v>
      </c>
      <c r="K112" s="10" t="str">
        <f t="shared" si="481"/>
        <v>4643</v>
      </c>
      <c r="L112" s="10" t="str">
        <f t="shared" si="481"/>
        <v>4644</v>
      </c>
      <c r="M112" s="10" t="str">
        <f t="shared" si="481"/>
        <v>4645</v>
      </c>
      <c r="N112" s="10" t="str">
        <f t="shared" si="481"/>
        <v>4646</v>
      </c>
      <c r="O112" s="10" t="str">
        <f t="shared" si="481"/>
        <v>4647</v>
      </c>
      <c r="P112" s="10" t="str">
        <f t="shared" si="481"/>
        <v>4648</v>
      </c>
      <c r="Q112" s="10" t="str">
        <f t="shared" si="481"/>
        <v>4649</v>
      </c>
      <c r="R112" s="10" t="str">
        <f t="shared" si="481"/>
        <v>464A</v>
      </c>
      <c r="S112" s="11" t="str">
        <f t="shared" si="481"/>
        <v>464B</v>
      </c>
      <c r="T112" s="10" t="str">
        <f t="shared" si="481"/>
        <v>464C</v>
      </c>
      <c r="U112" s="10" t="str">
        <f t="shared" si="481"/>
        <v>464D</v>
      </c>
      <c r="V112" s="10" t="str">
        <f t="shared" si="481"/>
        <v>464E</v>
      </c>
      <c r="W112" s="10" t="str">
        <f t="shared" si="481"/>
        <v>464F</v>
      </c>
      <c r="X112" s="10" t="str">
        <f t="shared" si="481"/>
        <v>4650</v>
      </c>
      <c r="Y112" s="10" t="str">
        <f t="shared" si="481"/>
        <v>4651</v>
      </c>
      <c r="Z112" s="10" t="str">
        <f t="shared" si="481"/>
        <v>4652</v>
      </c>
      <c r="AA112" s="10" t="str">
        <f t="shared" si="481"/>
        <v>4653</v>
      </c>
      <c r="AB112" s="10" t="str">
        <f t="shared" si="481"/>
        <v>4654</v>
      </c>
      <c r="AC112" s="10" t="str">
        <f t="shared" si="481"/>
        <v>4655</v>
      </c>
      <c r="AD112" s="10" t="str">
        <f t="shared" si="481"/>
        <v>4656</v>
      </c>
      <c r="AE112" s="10" t="str">
        <f t="shared" si="481"/>
        <v>4657</v>
      </c>
      <c r="AF112" s="10" t="str">
        <f t="shared" si="481"/>
        <v>4658</v>
      </c>
      <c r="AG112" s="10" t="str">
        <f t="shared" si="481"/>
        <v>4659</v>
      </c>
      <c r="AH112" s="10" t="str">
        <f t="shared" si="481"/>
        <v>465A</v>
      </c>
      <c r="AI112" s="11" t="str">
        <f>DEC2HEX(CODE(AI111),4)</f>
        <v>465B</v>
      </c>
      <c r="AJ112" s="10" t="str">
        <f>DEC2HEX(CODE(AJ111),4)</f>
        <v>465C</v>
      </c>
      <c r="AK112" s="10" t="str">
        <f t="shared" ref="AK112:BN112" si="482">DEC2HEX(CODE(AK111),4)</f>
        <v>465D</v>
      </c>
      <c r="AL112" s="10" t="str">
        <f t="shared" si="482"/>
        <v>465E</v>
      </c>
      <c r="AM112" s="10" t="str">
        <f t="shared" si="482"/>
        <v>465F</v>
      </c>
      <c r="AN112" s="10" t="str">
        <f t="shared" si="482"/>
        <v>4660</v>
      </c>
      <c r="AO112" s="10" t="str">
        <f t="shared" si="482"/>
        <v>4661</v>
      </c>
      <c r="AP112" s="10" t="str">
        <f t="shared" si="482"/>
        <v>4662</v>
      </c>
      <c r="AQ112" s="10" t="str">
        <f t="shared" si="482"/>
        <v>4663</v>
      </c>
      <c r="AR112" s="10" t="str">
        <f t="shared" si="482"/>
        <v>4664</v>
      </c>
      <c r="AS112" s="10" t="str">
        <f t="shared" si="482"/>
        <v>4665</v>
      </c>
      <c r="AT112" s="10" t="str">
        <f t="shared" si="482"/>
        <v>4666</v>
      </c>
      <c r="AU112" s="10" t="str">
        <f t="shared" si="482"/>
        <v>4667</v>
      </c>
      <c r="AV112" s="10" t="str">
        <f t="shared" si="482"/>
        <v>4668</v>
      </c>
      <c r="AW112" s="10" t="str">
        <f t="shared" si="482"/>
        <v>4669</v>
      </c>
      <c r="AX112" s="10" t="str">
        <f t="shared" si="482"/>
        <v>466A</v>
      </c>
      <c r="AY112" s="11" t="str">
        <f t="shared" si="482"/>
        <v>466B</v>
      </c>
      <c r="AZ112" s="10" t="str">
        <f t="shared" si="482"/>
        <v>466C</v>
      </c>
      <c r="BA112" s="10" t="str">
        <f t="shared" si="482"/>
        <v>466D</v>
      </c>
      <c r="BB112" s="10" t="str">
        <f t="shared" si="482"/>
        <v>466E</v>
      </c>
      <c r="BC112" s="10" t="str">
        <f t="shared" si="482"/>
        <v>466F</v>
      </c>
      <c r="BD112" s="10" t="str">
        <f t="shared" si="482"/>
        <v>4670</v>
      </c>
      <c r="BE112" s="10" t="str">
        <f t="shared" si="482"/>
        <v>4671</v>
      </c>
      <c r="BF112" s="10" t="str">
        <f t="shared" si="482"/>
        <v>4672</v>
      </c>
      <c r="BG112" s="10" t="str">
        <f t="shared" si="482"/>
        <v>4673</v>
      </c>
      <c r="BH112" s="10" t="str">
        <f t="shared" si="482"/>
        <v>4674</v>
      </c>
      <c r="BI112" s="10" t="str">
        <f t="shared" si="482"/>
        <v>4675</v>
      </c>
      <c r="BJ112" s="10" t="str">
        <f t="shared" si="482"/>
        <v>4676</v>
      </c>
      <c r="BK112" s="10" t="str">
        <f t="shared" si="482"/>
        <v>4677</v>
      </c>
      <c r="BL112" s="10" t="str">
        <f t="shared" si="482"/>
        <v>4678</v>
      </c>
      <c r="BM112" s="10" t="str">
        <f t="shared" si="482"/>
        <v>4679</v>
      </c>
      <c r="BN112" s="10" t="str">
        <f t="shared" si="482"/>
        <v>467A</v>
      </c>
      <c r="BQ112">
        <f t="shared" si="386"/>
        <v>0</v>
      </c>
      <c r="BS112">
        <f t="shared" si="384"/>
        <v>0</v>
      </c>
    </row>
    <row r="113" spans="1:71" ht="26.5" x14ac:dyDescent="0.55000000000000004">
      <c r="A113">
        <f>A111+64*32</f>
        <v>112640</v>
      </c>
      <c r="B113" s="2" t="str">
        <f>DEC2HEX(A113,5)</f>
        <v>1B800</v>
      </c>
      <c r="C113" s="7" t="str">
        <f>CHAR(18043+C$1)</f>
        <v>廿</v>
      </c>
      <c r="D113" s="7" t="str">
        <f t="shared" ref="D113:F113" si="483">CHAR(18043+D$1)</f>
        <v>日</v>
      </c>
      <c r="E113" s="7" t="str">
        <f t="shared" si="483"/>
        <v>乳</v>
      </c>
      <c r="F113" s="7" t="str">
        <f t="shared" si="483"/>
        <v>入</v>
      </c>
      <c r="G113" s="7" t="str">
        <f>CHAR(18209+G$1-4)</f>
        <v>如</v>
      </c>
      <c r="H113" s="7" t="str">
        <f t="shared" ref="H113:BN113" si="484">CHAR(18209+H$1-4)</f>
        <v>尿</v>
      </c>
      <c r="I113" s="7" t="str">
        <f t="shared" si="484"/>
        <v>韮</v>
      </c>
      <c r="J113" s="7" t="str">
        <f t="shared" si="484"/>
        <v>任</v>
      </c>
      <c r="K113" s="7" t="str">
        <f t="shared" si="484"/>
        <v>妊</v>
      </c>
      <c r="L113" s="7" t="str">
        <f t="shared" si="484"/>
        <v>忍</v>
      </c>
      <c r="M113" s="7" t="str">
        <f t="shared" si="484"/>
        <v>認</v>
      </c>
      <c r="N113" s="7" t="str">
        <f t="shared" si="484"/>
        <v>濡</v>
      </c>
      <c r="O113" s="7" t="str">
        <f t="shared" si="484"/>
        <v>禰</v>
      </c>
      <c r="P113" s="7" t="str">
        <f t="shared" si="484"/>
        <v>祢</v>
      </c>
      <c r="Q113" s="7" t="str">
        <f t="shared" si="484"/>
        <v>寧</v>
      </c>
      <c r="R113" s="7" t="str">
        <f t="shared" si="484"/>
        <v>葱</v>
      </c>
      <c r="S113" s="7" t="str">
        <f t="shared" si="484"/>
        <v>猫</v>
      </c>
      <c r="T113" s="7" t="str">
        <f t="shared" si="484"/>
        <v>熱</v>
      </c>
      <c r="U113" s="7" t="str">
        <f t="shared" si="484"/>
        <v>年</v>
      </c>
      <c r="V113" s="7" t="str">
        <f t="shared" si="484"/>
        <v>念</v>
      </c>
      <c r="W113" s="7" t="str">
        <f t="shared" si="484"/>
        <v>捻</v>
      </c>
      <c r="X113" s="7" t="str">
        <f t="shared" si="484"/>
        <v>撚</v>
      </c>
      <c r="Y113" s="7" t="str">
        <f t="shared" si="484"/>
        <v>燃</v>
      </c>
      <c r="Z113" s="7" t="str">
        <f t="shared" si="484"/>
        <v>粘</v>
      </c>
      <c r="AA113" s="7" t="str">
        <f t="shared" si="484"/>
        <v>乃</v>
      </c>
      <c r="AB113" s="7" t="str">
        <f t="shared" si="484"/>
        <v>廼</v>
      </c>
      <c r="AC113" s="7" t="str">
        <f t="shared" si="484"/>
        <v>之</v>
      </c>
      <c r="AD113" s="7" t="str">
        <f t="shared" si="484"/>
        <v>埜</v>
      </c>
      <c r="AE113" s="7" t="str">
        <f t="shared" si="484"/>
        <v>嚢</v>
      </c>
      <c r="AF113" s="7" t="str">
        <f t="shared" si="484"/>
        <v>悩</v>
      </c>
      <c r="AG113" s="7" t="str">
        <f t="shared" si="484"/>
        <v>濃</v>
      </c>
      <c r="AH113" s="7" t="str">
        <f t="shared" si="484"/>
        <v>納</v>
      </c>
      <c r="AI113" s="7" t="str">
        <f t="shared" si="484"/>
        <v>能</v>
      </c>
      <c r="AJ113" s="7" t="str">
        <f t="shared" si="484"/>
        <v>脳</v>
      </c>
      <c r="AK113" s="7" t="str">
        <f t="shared" si="484"/>
        <v>膿</v>
      </c>
      <c r="AL113" s="7" t="str">
        <f t="shared" si="484"/>
        <v>農</v>
      </c>
      <c r="AM113" s="7" t="str">
        <f t="shared" si="484"/>
        <v>覗</v>
      </c>
      <c r="AN113" s="7" t="str">
        <f t="shared" si="484"/>
        <v>蚤</v>
      </c>
      <c r="AO113" s="7" t="str">
        <f t="shared" si="484"/>
        <v>巴</v>
      </c>
      <c r="AP113" s="7" t="str">
        <f t="shared" si="484"/>
        <v>把</v>
      </c>
      <c r="AQ113" s="7" t="str">
        <f t="shared" si="484"/>
        <v>播</v>
      </c>
      <c r="AR113" s="7" t="str">
        <f t="shared" si="484"/>
        <v>覇</v>
      </c>
      <c r="AS113" s="7" t="str">
        <f t="shared" si="484"/>
        <v>杷</v>
      </c>
      <c r="AT113" s="7" t="str">
        <f t="shared" si="484"/>
        <v>波</v>
      </c>
      <c r="AU113" s="7" t="str">
        <f t="shared" si="484"/>
        <v>派</v>
      </c>
      <c r="AV113" s="7" t="str">
        <f t="shared" si="484"/>
        <v>琶</v>
      </c>
      <c r="AW113" s="7" t="str">
        <f t="shared" si="484"/>
        <v>破</v>
      </c>
      <c r="AX113" s="7" t="str">
        <f t="shared" si="484"/>
        <v>婆</v>
      </c>
      <c r="AY113" s="7" t="str">
        <f t="shared" si="484"/>
        <v>罵</v>
      </c>
      <c r="AZ113" s="7" t="str">
        <f t="shared" si="484"/>
        <v>芭</v>
      </c>
      <c r="BA113" s="7" t="str">
        <f t="shared" si="484"/>
        <v>馬</v>
      </c>
      <c r="BB113" s="7" t="str">
        <f t="shared" si="484"/>
        <v>俳</v>
      </c>
      <c r="BC113" s="7" t="str">
        <f t="shared" si="484"/>
        <v>廃</v>
      </c>
      <c r="BD113" s="7" t="str">
        <f t="shared" si="484"/>
        <v>拝</v>
      </c>
      <c r="BE113" s="7" t="str">
        <f t="shared" si="484"/>
        <v>排</v>
      </c>
      <c r="BF113" s="7" t="str">
        <f t="shared" si="484"/>
        <v>敗</v>
      </c>
      <c r="BG113" s="7" t="str">
        <f t="shared" si="484"/>
        <v>杯</v>
      </c>
      <c r="BH113" s="7" t="str">
        <f t="shared" si="484"/>
        <v>盃</v>
      </c>
      <c r="BI113" s="7" t="str">
        <f t="shared" si="484"/>
        <v>牌</v>
      </c>
      <c r="BJ113" s="7" t="str">
        <f t="shared" si="484"/>
        <v>背</v>
      </c>
      <c r="BK113" s="7" t="str">
        <f t="shared" si="484"/>
        <v>肺</v>
      </c>
      <c r="BL113" s="7" t="str">
        <f t="shared" si="484"/>
        <v>輩</v>
      </c>
      <c r="BM113" s="7" t="str">
        <f t="shared" si="484"/>
        <v>配</v>
      </c>
      <c r="BN113" s="7" t="str">
        <f t="shared" si="484"/>
        <v>倍</v>
      </c>
      <c r="BP113" s="3" t="s">
        <v>325</v>
      </c>
      <c r="BQ113">
        <f t="shared" si="386"/>
        <v>18043</v>
      </c>
      <c r="BR113" s="3" t="s">
        <v>326</v>
      </c>
      <c r="BS113">
        <f t="shared" si="384"/>
        <v>18209</v>
      </c>
    </row>
    <row r="114" spans="1:71" x14ac:dyDescent="0.55000000000000004">
      <c r="C114" s="11" t="str">
        <f>DEC2HEX(CODE(C113),4)</f>
        <v>467B</v>
      </c>
      <c r="D114" s="10" t="str">
        <f>DEC2HEX(CODE(D113),4)</f>
        <v>467C</v>
      </c>
      <c r="E114" s="10" t="str">
        <f t="shared" ref="E114:AH114" si="485">DEC2HEX(CODE(E113),4)</f>
        <v>467D</v>
      </c>
      <c r="F114" s="10" t="str">
        <f t="shared" si="485"/>
        <v>467E</v>
      </c>
      <c r="G114" s="10" t="str">
        <f t="shared" si="485"/>
        <v>4721</v>
      </c>
      <c r="H114" s="10" t="str">
        <f t="shared" si="485"/>
        <v>4722</v>
      </c>
      <c r="I114" s="10" t="str">
        <f t="shared" si="485"/>
        <v>4723</v>
      </c>
      <c r="J114" s="10" t="str">
        <f t="shared" si="485"/>
        <v>4724</v>
      </c>
      <c r="K114" s="10" t="str">
        <f t="shared" si="485"/>
        <v>4725</v>
      </c>
      <c r="L114" s="10" t="str">
        <f t="shared" si="485"/>
        <v>4726</v>
      </c>
      <c r="M114" s="10" t="str">
        <f t="shared" si="485"/>
        <v>4727</v>
      </c>
      <c r="N114" s="10" t="str">
        <f t="shared" si="485"/>
        <v>4728</v>
      </c>
      <c r="O114" s="10" t="str">
        <f t="shared" si="485"/>
        <v>4729</v>
      </c>
      <c r="P114" s="10" t="str">
        <f t="shared" si="485"/>
        <v>472A</v>
      </c>
      <c r="Q114" s="10" t="str">
        <f t="shared" si="485"/>
        <v>472B</v>
      </c>
      <c r="R114" s="10" t="str">
        <f t="shared" si="485"/>
        <v>472C</v>
      </c>
      <c r="S114" s="11" t="str">
        <f t="shared" si="485"/>
        <v>472D</v>
      </c>
      <c r="T114" s="10" t="str">
        <f t="shared" si="485"/>
        <v>472E</v>
      </c>
      <c r="U114" s="10" t="str">
        <f t="shared" si="485"/>
        <v>472F</v>
      </c>
      <c r="V114" s="10" t="str">
        <f t="shared" si="485"/>
        <v>4730</v>
      </c>
      <c r="W114" s="10" t="str">
        <f t="shared" si="485"/>
        <v>4731</v>
      </c>
      <c r="X114" s="10" t="str">
        <f t="shared" si="485"/>
        <v>4732</v>
      </c>
      <c r="Y114" s="10" t="str">
        <f t="shared" si="485"/>
        <v>4733</v>
      </c>
      <c r="Z114" s="10" t="str">
        <f t="shared" si="485"/>
        <v>4734</v>
      </c>
      <c r="AA114" s="10" t="str">
        <f t="shared" si="485"/>
        <v>4735</v>
      </c>
      <c r="AB114" s="10" t="str">
        <f t="shared" si="485"/>
        <v>4736</v>
      </c>
      <c r="AC114" s="10" t="str">
        <f t="shared" si="485"/>
        <v>4737</v>
      </c>
      <c r="AD114" s="10" t="str">
        <f t="shared" si="485"/>
        <v>4738</v>
      </c>
      <c r="AE114" s="10" t="str">
        <f t="shared" si="485"/>
        <v>4739</v>
      </c>
      <c r="AF114" s="10" t="str">
        <f t="shared" si="485"/>
        <v>473A</v>
      </c>
      <c r="AG114" s="10" t="str">
        <f t="shared" si="485"/>
        <v>473B</v>
      </c>
      <c r="AH114" s="10" t="str">
        <f t="shared" si="485"/>
        <v>473C</v>
      </c>
      <c r="AI114" s="11" t="str">
        <f>DEC2HEX(CODE(AI113),4)</f>
        <v>473D</v>
      </c>
      <c r="AJ114" s="10" t="str">
        <f>DEC2HEX(CODE(AJ113),4)</f>
        <v>473E</v>
      </c>
      <c r="AK114" s="10" t="str">
        <f t="shared" ref="AK114:BN114" si="486">DEC2HEX(CODE(AK113),4)</f>
        <v>473F</v>
      </c>
      <c r="AL114" s="10" t="str">
        <f t="shared" si="486"/>
        <v>4740</v>
      </c>
      <c r="AM114" s="10" t="str">
        <f t="shared" si="486"/>
        <v>4741</v>
      </c>
      <c r="AN114" s="10" t="str">
        <f t="shared" si="486"/>
        <v>4742</v>
      </c>
      <c r="AO114" s="10" t="str">
        <f t="shared" si="486"/>
        <v>4743</v>
      </c>
      <c r="AP114" s="10" t="str">
        <f t="shared" si="486"/>
        <v>4744</v>
      </c>
      <c r="AQ114" s="10" t="str">
        <f t="shared" si="486"/>
        <v>4745</v>
      </c>
      <c r="AR114" s="10" t="str">
        <f t="shared" si="486"/>
        <v>4746</v>
      </c>
      <c r="AS114" s="10" t="str">
        <f t="shared" si="486"/>
        <v>4747</v>
      </c>
      <c r="AT114" s="10" t="str">
        <f t="shared" si="486"/>
        <v>4748</v>
      </c>
      <c r="AU114" s="10" t="str">
        <f t="shared" si="486"/>
        <v>4749</v>
      </c>
      <c r="AV114" s="10" t="str">
        <f t="shared" si="486"/>
        <v>474A</v>
      </c>
      <c r="AW114" s="10" t="str">
        <f t="shared" si="486"/>
        <v>474B</v>
      </c>
      <c r="AX114" s="10" t="str">
        <f t="shared" si="486"/>
        <v>474C</v>
      </c>
      <c r="AY114" s="11" t="str">
        <f t="shared" si="486"/>
        <v>474D</v>
      </c>
      <c r="AZ114" s="10" t="str">
        <f t="shared" si="486"/>
        <v>474E</v>
      </c>
      <c r="BA114" s="10" t="str">
        <f t="shared" si="486"/>
        <v>474F</v>
      </c>
      <c r="BB114" s="10" t="str">
        <f t="shared" si="486"/>
        <v>4750</v>
      </c>
      <c r="BC114" s="10" t="str">
        <f t="shared" si="486"/>
        <v>4751</v>
      </c>
      <c r="BD114" s="10" t="str">
        <f t="shared" si="486"/>
        <v>4752</v>
      </c>
      <c r="BE114" s="10" t="str">
        <f t="shared" si="486"/>
        <v>4753</v>
      </c>
      <c r="BF114" s="10" t="str">
        <f t="shared" si="486"/>
        <v>4754</v>
      </c>
      <c r="BG114" s="10" t="str">
        <f t="shared" si="486"/>
        <v>4755</v>
      </c>
      <c r="BH114" s="10" t="str">
        <f t="shared" si="486"/>
        <v>4756</v>
      </c>
      <c r="BI114" s="10" t="str">
        <f t="shared" si="486"/>
        <v>4757</v>
      </c>
      <c r="BJ114" s="10" t="str">
        <f t="shared" si="486"/>
        <v>4758</v>
      </c>
      <c r="BK114" s="10" t="str">
        <f t="shared" si="486"/>
        <v>4759</v>
      </c>
      <c r="BL114" s="10" t="str">
        <f t="shared" si="486"/>
        <v>475A</v>
      </c>
      <c r="BM114" s="10" t="str">
        <f t="shared" si="486"/>
        <v>475B</v>
      </c>
      <c r="BN114" s="10" t="str">
        <f t="shared" si="486"/>
        <v>475C</v>
      </c>
      <c r="BQ114">
        <f t="shared" si="386"/>
        <v>0</v>
      </c>
      <c r="BS114">
        <f t="shared" si="384"/>
        <v>0</v>
      </c>
    </row>
    <row r="115" spans="1:71" ht="26.5" x14ac:dyDescent="0.55000000000000004">
      <c r="A115">
        <f>A113+64*32</f>
        <v>114688</v>
      </c>
      <c r="B115" s="2" t="str">
        <f>DEC2HEX(A115,5)</f>
        <v>1C000</v>
      </c>
      <c r="C115" s="7" t="str">
        <f>CHAR(18269+C$1)</f>
        <v>培</v>
      </c>
      <c r="D115" s="7" t="str">
        <f t="shared" ref="D115:AJ115" si="487">CHAR(18269+D$1)</f>
        <v>媒</v>
      </c>
      <c r="E115" s="7" t="str">
        <f t="shared" si="487"/>
        <v>梅</v>
      </c>
      <c r="F115" s="7" t="str">
        <f t="shared" si="487"/>
        <v>楳</v>
      </c>
      <c r="G115" s="7" t="str">
        <f t="shared" si="487"/>
        <v>煤</v>
      </c>
      <c r="H115" s="7" t="str">
        <f t="shared" si="487"/>
        <v>狽</v>
      </c>
      <c r="I115" s="7" t="str">
        <f t="shared" si="487"/>
        <v>買</v>
      </c>
      <c r="J115" s="7" t="str">
        <f t="shared" si="487"/>
        <v>売</v>
      </c>
      <c r="K115" s="7" t="str">
        <f t="shared" si="487"/>
        <v>賠</v>
      </c>
      <c r="L115" s="7" t="str">
        <f t="shared" si="487"/>
        <v>陪</v>
      </c>
      <c r="M115" s="7" t="str">
        <f t="shared" si="487"/>
        <v>這</v>
      </c>
      <c r="N115" s="7" t="str">
        <f t="shared" si="487"/>
        <v>蝿</v>
      </c>
      <c r="O115" s="7" t="str">
        <f t="shared" si="487"/>
        <v>秤</v>
      </c>
      <c r="P115" s="7" t="str">
        <f t="shared" si="487"/>
        <v>矧</v>
      </c>
      <c r="Q115" s="7" t="str">
        <f t="shared" si="487"/>
        <v>萩</v>
      </c>
      <c r="R115" s="7" t="str">
        <f t="shared" si="487"/>
        <v>伯</v>
      </c>
      <c r="S115" s="7" t="str">
        <f t="shared" si="487"/>
        <v>剥</v>
      </c>
      <c r="T115" s="7" t="str">
        <f t="shared" si="487"/>
        <v>博</v>
      </c>
      <c r="U115" s="7" t="str">
        <f t="shared" si="487"/>
        <v>拍</v>
      </c>
      <c r="V115" s="7" t="str">
        <f t="shared" si="487"/>
        <v>柏</v>
      </c>
      <c r="W115" s="7" t="str">
        <f t="shared" si="487"/>
        <v>泊</v>
      </c>
      <c r="X115" s="7" t="str">
        <f t="shared" si="487"/>
        <v>白</v>
      </c>
      <c r="Y115" s="7" t="str">
        <f t="shared" si="487"/>
        <v>箔</v>
      </c>
      <c r="Z115" s="7" t="str">
        <f t="shared" si="487"/>
        <v>粕</v>
      </c>
      <c r="AA115" s="7" t="str">
        <f t="shared" si="487"/>
        <v>舶</v>
      </c>
      <c r="AB115" s="7" t="str">
        <f t="shared" si="487"/>
        <v>薄</v>
      </c>
      <c r="AC115" s="7" t="str">
        <f t="shared" si="487"/>
        <v>迫</v>
      </c>
      <c r="AD115" s="7" t="str">
        <f t="shared" si="487"/>
        <v>曝</v>
      </c>
      <c r="AE115" s="7" t="str">
        <f t="shared" si="487"/>
        <v>漠</v>
      </c>
      <c r="AF115" s="7" t="str">
        <f t="shared" si="487"/>
        <v>爆</v>
      </c>
      <c r="AG115" s="7" t="str">
        <f t="shared" si="487"/>
        <v>縛</v>
      </c>
      <c r="AH115" s="7" t="str">
        <f t="shared" si="487"/>
        <v>莫</v>
      </c>
      <c r="AI115" s="7" t="str">
        <f t="shared" si="487"/>
        <v>駁</v>
      </c>
      <c r="AJ115" s="7" t="str">
        <f t="shared" si="487"/>
        <v>麦</v>
      </c>
      <c r="AK115" s="7" t="str">
        <f>CHAR(18465+AK$1-34)</f>
        <v>函</v>
      </c>
      <c r="AL115" s="7" t="str">
        <f t="shared" ref="AL115:BN115" si="488">CHAR(18465+AL$1-34)</f>
        <v>箱</v>
      </c>
      <c r="AM115" s="7" t="str">
        <f t="shared" si="488"/>
        <v>硲</v>
      </c>
      <c r="AN115" s="7" t="str">
        <f t="shared" si="488"/>
        <v>箸</v>
      </c>
      <c r="AO115" s="7" t="str">
        <f t="shared" si="488"/>
        <v>肇</v>
      </c>
      <c r="AP115" s="7" t="str">
        <f t="shared" si="488"/>
        <v>筈</v>
      </c>
      <c r="AQ115" s="7" t="str">
        <f t="shared" si="488"/>
        <v>櫨</v>
      </c>
      <c r="AR115" s="7" t="str">
        <f t="shared" si="488"/>
        <v>幡</v>
      </c>
      <c r="AS115" s="7" t="str">
        <f t="shared" si="488"/>
        <v>肌</v>
      </c>
      <c r="AT115" s="7" t="str">
        <f t="shared" si="488"/>
        <v>畑</v>
      </c>
      <c r="AU115" s="7" t="str">
        <f t="shared" si="488"/>
        <v>畠</v>
      </c>
      <c r="AV115" s="7" t="str">
        <f t="shared" si="488"/>
        <v>八</v>
      </c>
      <c r="AW115" s="7" t="str">
        <f t="shared" si="488"/>
        <v>鉢</v>
      </c>
      <c r="AX115" s="7" t="str">
        <f t="shared" si="488"/>
        <v>溌</v>
      </c>
      <c r="AY115" s="7" t="str">
        <f t="shared" si="488"/>
        <v>発</v>
      </c>
      <c r="AZ115" s="7" t="str">
        <f t="shared" si="488"/>
        <v>醗</v>
      </c>
      <c r="BA115" s="7" t="str">
        <f t="shared" si="488"/>
        <v>髪</v>
      </c>
      <c r="BB115" s="7" t="str">
        <f t="shared" si="488"/>
        <v>伐</v>
      </c>
      <c r="BC115" s="7" t="str">
        <f t="shared" si="488"/>
        <v>罰</v>
      </c>
      <c r="BD115" s="7" t="str">
        <f t="shared" si="488"/>
        <v>抜</v>
      </c>
      <c r="BE115" s="7" t="str">
        <f t="shared" si="488"/>
        <v>筏</v>
      </c>
      <c r="BF115" s="7" t="str">
        <f t="shared" si="488"/>
        <v>閥</v>
      </c>
      <c r="BG115" s="7" t="str">
        <f t="shared" si="488"/>
        <v>鳩</v>
      </c>
      <c r="BH115" s="7" t="str">
        <f t="shared" si="488"/>
        <v>噺</v>
      </c>
      <c r="BI115" s="7" t="str">
        <f t="shared" si="488"/>
        <v>塙</v>
      </c>
      <c r="BJ115" s="7" t="str">
        <f t="shared" si="488"/>
        <v>蛤</v>
      </c>
      <c r="BK115" s="7" t="str">
        <f t="shared" si="488"/>
        <v>隼</v>
      </c>
      <c r="BL115" s="7" t="str">
        <f t="shared" si="488"/>
        <v>伴</v>
      </c>
      <c r="BM115" s="7" t="str">
        <f t="shared" si="488"/>
        <v>判</v>
      </c>
      <c r="BN115" s="7" t="str">
        <f t="shared" si="488"/>
        <v>半</v>
      </c>
      <c r="BP115" s="3" t="s">
        <v>327</v>
      </c>
      <c r="BQ115">
        <f t="shared" si="386"/>
        <v>18269</v>
      </c>
      <c r="BR115" s="3" t="s">
        <v>328</v>
      </c>
      <c r="BS115">
        <f t="shared" si="384"/>
        <v>18465</v>
      </c>
    </row>
    <row r="116" spans="1:71" x14ac:dyDescent="0.55000000000000004">
      <c r="C116" s="11" t="str">
        <f>DEC2HEX(CODE(C115),4)</f>
        <v>475D</v>
      </c>
      <c r="D116" s="10" t="str">
        <f>DEC2HEX(CODE(D115),4)</f>
        <v>475E</v>
      </c>
      <c r="E116" s="10" t="str">
        <f t="shared" ref="E116:AH116" si="489">DEC2HEX(CODE(E115),4)</f>
        <v>475F</v>
      </c>
      <c r="F116" s="10" t="str">
        <f t="shared" si="489"/>
        <v>4760</v>
      </c>
      <c r="G116" s="10" t="str">
        <f t="shared" si="489"/>
        <v>4761</v>
      </c>
      <c r="H116" s="10" t="str">
        <f t="shared" si="489"/>
        <v>4762</v>
      </c>
      <c r="I116" s="10" t="str">
        <f t="shared" si="489"/>
        <v>4763</v>
      </c>
      <c r="J116" s="10" t="str">
        <f t="shared" si="489"/>
        <v>4764</v>
      </c>
      <c r="K116" s="10" t="str">
        <f t="shared" si="489"/>
        <v>4765</v>
      </c>
      <c r="L116" s="10" t="str">
        <f t="shared" si="489"/>
        <v>4766</v>
      </c>
      <c r="M116" s="10" t="str">
        <f t="shared" si="489"/>
        <v>4767</v>
      </c>
      <c r="N116" s="10" t="str">
        <f t="shared" si="489"/>
        <v>4768</v>
      </c>
      <c r="O116" s="10" t="str">
        <f t="shared" si="489"/>
        <v>4769</v>
      </c>
      <c r="P116" s="10" t="str">
        <f t="shared" si="489"/>
        <v>476A</v>
      </c>
      <c r="Q116" s="10" t="str">
        <f t="shared" si="489"/>
        <v>476B</v>
      </c>
      <c r="R116" s="10" t="str">
        <f t="shared" si="489"/>
        <v>476C</v>
      </c>
      <c r="S116" s="11" t="str">
        <f t="shared" si="489"/>
        <v>476D</v>
      </c>
      <c r="T116" s="10" t="str">
        <f t="shared" si="489"/>
        <v>476E</v>
      </c>
      <c r="U116" s="10" t="str">
        <f t="shared" si="489"/>
        <v>476F</v>
      </c>
      <c r="V116" s="10" t="str">
        <f t="shared" si="489"/>
        <v>4770</v>
      </c>
      <c r="W116" s="10" t="str">
        <f t="shared" si="489"/>
        <v>4771</v>
      </c>
      <c r="X116" s="10" t="str">
        <f t="shared" si="489"/>
        <v>4772</v>
      </c>
      <c r="Y116" s="10" t="str">
        <f t="shared" si="489"/>
        <v>4773</v>
      </c>
      <c r="Z116" s="10" t="str">
        <f t="shared" si="489"/>
        <v>4774</v>
      </c>
      <c r="AA116" s="10" t="str">
        <f t="shared" si="489"/>
        <v>4775</v>
      </c>
      <c r="AB116" s="10" t="str">
        <f t="shared" si="489"/>
        <v>4776</v>
      </c>
      <c r="AC116" s="10" t="str">
        <f t="shared" si="489"/>
        <v>4777</v>
      </c>
      <c r="AD116" s="10" t="str">
        <f t="shared" si="489"/>
        <v>4778</v>
      </c>
      <c r="AE116" s="10" t="str">
        <f t="shared" si="489"/>
        <v>4779</v>
      </c>
      <c r="AF116" s="10" t="str">
        <f t="shared" si="489"/>
        <v>477A</v>
      </c>
      <c r="AG116" s="10" t="str">
        <f t="shared" si="489"/>
        <v>477B</v>
      </c>
      <c r="AH116" s="10" t="str">
        <f t="shared" si="489"/>
        <v>477C</v>
      </c>
      <c r="AI116" s="11" t="str">
        <f>DEC2HEX(CODE(AI115),4)</f>
        <v>477D</v>
      </c>
      <c r="AJ116" s="10" t="str">
        <f>DEC2HEX(CODE(AJ115),4)</f>
        <v>477E</v>
      </c>
      <c r="AK116" s="10" t="str">
        <f t="shared" ref="AK116:BN116" si="490">DEC2HEX(CODE(AK115),4)</f>
        <v>4821</v>
      </c>
      <c r="AL116" s="10" t="str">
        <f t="shared" si="490"/>
        <v>4822</v>
      </c>
      <c r="AM116" s="10" t="str">
        <f t="shared" si="490"/>
        <v>4823</v>
      </c>
      <c r="AN116" s="10" t="str">
        <f t="shared" si="490"/>
        <v>4824</v>
      </c>
      <c r="AO116" s="10" t="str">
        <f t="shared" si="490"/>
        <v>4825</v>
      </c>
      <c r="AP116" s="10" t="str">
        <f t="shared" si="490"/>
        <v>4826</v>
      </c>
      <c r="AQ116" s="10" t="str">
        <f t="shared" si="490"/>
        <v>4827</v>
      </c>
      <c r="AR116" s="10" t="str">
        <f t="shared" si="490"/>
        <v>4828</v>
      </c>
      <c r="AS116" s="10" t="str">
        <f t="shared" si="490"/>
        <v>4829</v>
      </c>
      <c r="AT116" s="10" t="str">
        <f t="shared" si="490"/>
        <v>482A</v>
      </c>
      <c r="AU116" s="10" t="str">
        <f t="shared" si="490"/>
        <v>482B</v>
      </c>
      <c r="AV116" s="10" t="str">
        <f t="shared" si="490"/>
        <v>482C</v>
      </c>
      <c r="AW116" s="10" t="str">
        <f t="shared" si="490"/>
        <v>482D</v>
      </c>
      <c r="AX116" s="10" t="str">
        <f t="shared" si="490"/>
        <v>482E</v>
      </c>
      <c r="AY116" s="11" t="str">
        <f t="shared" si="490"/>
        <v>482F</v>
      </c>
      <c r="AZ116" s="10" t="str">
        <f t="shared" si="490"/>
        <v>4830</v>
      </c>
      <c r="BA116" s="10" t="str">
        <f t="shared" si="490"/>
        <v>4831</v>
      </c>
      <c r="BB116" s="10" t="str">
        <f t="shared" si="490"/>
        <v>4832</v>
      </c>
      <c r="BC116" s="10" t="str">
        <f t="shared" si="490"/>
        <v>4833</v>
      </c>
      <c r="BD116" s="10" t="str">
        <f t="shared" si="490"/>
        <v>4834</v>
      </c>
      <c r="BE116" s="10" t="str">
        <f t="shared" si="490"/>
        <v>4835</v>
      </c>
      <c r="BF116" s="10" t="str">
        <f t="shared" si="490"/>
        <v>4836</v>
      </c>
      <c r="BG116" s="10" t="str">
        <f t="shared" si="490"/>
        <v>4837</v>
      </c>
      <c r="BH116" s="10" t="str">
        <f t="shared" si="490"/>
        <v>4838</v>
      </c>
      <c r="BI116" s="10" t="str">
        <f t="shared" si="490"/>
        <v>4839</v>
      </c>
      <c r="BJ116" s="10" t="str">
        <f t="shared" si="490"/>
        <v>483A</v>
      </c>
      <c r="BK116" s="10" t="str">
        <f t="shared" si="490"/>
        <v>483B</v>
      </c>
      <c r="BL116" s="10" t="str">
        <f t="shared" si="490"/>
        <v>483C</v>
      </c>
      <c r="BM116" s="10" t="str">
        <f t="shared" si="490"/>
        <v>483D</v>
      </c>
      <c r="BN116" s="10" t="str">
        <f t="shared" si="490"/>
        <v>483E</v>
      </c>
      <c r="BQ116">
        <f t="shared" si="386"/>
        <v>0</v>
      </c>
      <c r="BS116">
        <f t="shared" si="384"/>
        <v>0</v>
      </c>
    </row>
    <row r="117" spans="1:71" ht="26.5" x14ac:dyDescent="0.55000000000000004">
      <c r="A117">
        <f>A115+64*32</f>
        <v>116736</v>
      </c>
      <c r="B117" s="2" t="str">
        <f>DEC2HEX(A117,5)</f>
        <v>1C800</v>
      </c>
      <c r="C117" s="7" t="str">
        <f>CHAR(18495+C$1)</f>
        <v>反</v>
      </c>
      <c r="D117" s="7" t="str">
        <f t="shared" ref="D117:BN117" si="491">CHAR(18495+D$1)</f>
        <v>叛</v>
      </c>
      <c r="E117" s="7" t="str">
        <f t="shared" si="491"/>
        <v>帆</v>
      </c>
      <c r="F117" s="7" t="str">
        <f t="shared" si="491"/>
        <v>搬</v>
      </c>
      <c r="G117" s="7" t="str">
        <f t="shared" si="491"/>
        <v>斑</v>
      </c>
      <c r="H117" s="7" t="str">
        <f t="shared" si="491"/>
        <v>板</v>
      </c>
      <c r="I117" s="7" t="str">
        <f t="shared" si="491"/>
        <v>氾</v>
      </c>
      <c r="J117" s="7" t="str">
        <f t="shared" si="491"/>
        <v>汎</v>
      </c>
      <c r="K117" s="7" t="str">
        <f t="shared" si="491"/>
        <v>版</v>
      </c>
      <c r="L117" s="7" t="str">
        <f t="shared" si="491"/>
        <v>犯</v>
      </c>
      <c r="M117" s="7" t="str">
        <f t="shared" si="491"/>
        <v>班</v>
      </c>
      <c r="N117" s="7" t="str">
        <f t="shared" si="491"/>
        <v>畔</v>
      </c>
      <c r="O117" s="7" t="str">
        <f t="shared" si="491"/>
        <v>繁</v>
      </c>
      <c r="P117" s="7" t="str">
        <f t="shared" si="491"/>
        <v>般</v>
      </c>
      <c r="Q117" s="7" t="str">
        <f t="shared" si="491"/>
        <v>藩</v>
      </c>
      <c r="R117" s="7" t="str">
        <f t="shared" si="491"/>
        <v>販</v>
      </c>
      <c r="S117" s="7" t="str">
        <f t="shared" si="491"/>
        <v>範</v>
      </c>
      <c r="T117" s="7" t="str">
        <f t="shared" si="491"/>
        <v>釆</v>
      </c>
      <c r="U117" s="7" t="str">
        <f t="shared" si="491"/>
        <v>煩</v>
      </c>
      <c r="V117" s="7" t="str">
        <f t="shared" si="491"/>
        <v>頒</v>
      </c>
      <c r="W117" s="7" t="str">
        <f t="shared" si="491"/>
        <v>飯</v>
      </c>
      <c r="X117" s="7" t="str">
        <f t="shared" si="491"/>
        <v>挽</v>
      </c>
      <c r="Y117" s="7" t="str">
        <f t="shared" si="491"/>
        <v>晩</v>
      </c>
      <c r="Z117" s="7" t="str">
        <f t="shared" si="491"/>
        <v>番</v>
      </c>
      <c r="AA117" s="7" t="str">
        <f t="shared" si="491"/>
        <v>盤</v>
      </c>
      <c r="AB117" s="7" t="str">
        <f t="shared" si="491"/>
        <v>磐</v>
      </c>
      <c r="AC117" s="7" t="str">
        <f t="shared" si="491"/>
        <v>蕃</v>
      </c>
      <c r="AD117" s="7" t="str">
        <f t="shared" si="491"/>
        <v>蛮</v>
      </c>
      <c r="AE117" s="7" t="str">
        <f t="shared" si="491"/>
        <v>匪</v>
      </c>
      <c r="AF117" s="7" t="str">
        <f t="shared" si="491"/>
        <v>卑</v>
      </c>
      <c r="AG117" s="7" t="str">
        <f t="shared" si="491"/>
        <v>否</v>
      </c>
      <c r="AH117" s="7" t="str">
        <f t="shared" si="491"/>
        <v>妃</v>
      </c>
      <c r="AI117" s="7" t="str">
        <f t="shared" si="491"/>
        <v>庇</v>
      </c>
      <c r="AJ117" s="7" t="str">
        <f t="shared" si="491"/>
        <v>彼</v>
      </c>
      <c r="AK117" s="7" t="str">
        <f t="shared" si="491"/>
        <v>悲</v>
      </c>
      <c r="AL117" s="7" t="str">
        <f t="shared" si="491"/>
        <v>扉</v>
      </c>
      <c r="AM117" s="7" t="str">
        <f t="shared" si="491"/>
        <v>批</v>
      </c>
      <c r="AN117" s="7" t="str">
        <f t="shared" si="491"/>
        <v>披</v>
      </c>
      <c r="AO117" s="7" t="str">
        <f t="shared" si="491"/>
        <v>斐</v>
      </c>
      <c r="AP117" s="7" t="str">
        <f t="shared" si="491"/>
        <v>比</v>
      </c>
      <c r="AQ117" s="7" t="str">
        <f t="shared" si="491"/>
        <v>泌</v>
      </c>
      <c r="AR117" s="7" t="str">
        <f t="shared" si="491"/>
        <v>疲</v>
      </c>
      <c r="AS117" s="7" t="str">
        <f t="shared" si="491"/>
        <v>皮</v>
      </c>
      <c r="AT117" s="7" t="str">
        <f t="shared" si="491"/>
        <v>碑</v>
      </c>
      <c r="AU117" s="7" t="str">
        <f t="shared" si="491"/>
        <v>秘</v>
      </c>
      <c r="AV117" s="7" t="str">
        <f t="shared" si="491"/>
        <v>緋</v>
      </c>
      <c r="AW117" s="7" t="str">
        <f t="shared" si="491"/>
        <v>罷</v>
      </c>
      <c r="AX117" s="7" t="str">
        <f t="shared" si="491"/>
        <v>肥</v>
      </c>
      <c r="AY117" s="7" t="str">
        <f t="shared" si="491"/>
        <v>被</v>
      </c>
      <c r="AZ117" s="7" t="str">
        <f t="shared" si="491"/>
        <v>誹</v>
      </c>
      <c r="BA117" s="7" t="str">
        <f t="shared" si="491"/>
        <v>費</v>
      </c>
      <c r="BB117" s="7" t="str">
        <f t="shared" si="491"/>
        <v>避</v>
      </c>
      <c r="BC117" s="7" t="str">
        <f t="shared" si="491"/>
        <v>非</v>
      </c>
      <c r="BD117" s="7" t="str">
        <f t="shared" si="491"/>
        <v>飛</v>
      </c>
      <c r="BE117" s="7" t="str">
        <f t="shared" si="491"/>
        <v>樋</v>
      </c>
      <c r="BF117" s="7" t="str">
        <f t="shared" si="491"/>
        <v>簸</v>
      </c>
      <c r="BG117" s="7" t="str">
        <f t="shared" si="491"/>
        <v>備</v>
      </c>
      <c r="BH117" s="7" t="str">
        <f t="shared" si="491"/>
        <v>尾</v>
      </c>
      <c r="BI117" s="7" t="str">
        <f t="shared" si="491"/>
        <v>微</v>
      </c>
      <c r="BJ117" s="7" t="str">
        <f t="shared" si="491"/>
        <v>枇</v>
      </c>
      <c r="BK117" s="7" t="str">
        <f t="shared" si="491"/>
        <v>毘</v>
      </c>
      <c r="BL117" s="7" t="str">
        <f t="shared" si="491"/>
        <v>琵</v>
      </c>
      <c r="BM117" s="7" t="str">
        <f t="shared" si="491"/>
        <v>眉</v>
      </c>
      <c r="BN117" s="7" t="str">
        <f t="shared" si="491"/>
        <v>美</v>
      </c>
      <c r="BP117" s="3" t="s">
        <v>329</v>
      </c>
      <c r="BQ117">
        <f t="shared" si="386"/>
        <v>18495</v>
      </c>
      <c r="BS117">
        <f t="shared" si="384"/>
        <v>0</v>
      </c>
    </row>
    <row r="118" spans="1:71" x14ac:dyDescent="0.55000000000000004">
      <c r="C118" s="11" t="str">
        <f>DEC2HEX(CODE(C117),4)</f>
        <v>483F</v>
      </c>
      <c r="D118" s="10" t="str">
        <f>DEC2HEX(CODE(D117),4)</f>
        <v>4840</v>
      </c>
      <c r="E118" s="10" t="str">
        <f t="shared" ref="E118:AH118" si="492">DEC2HEX(CODE(E117),4)</f>
        <v>4841</v>
      </c>
      <c r="F118" s="10" t="str">
        <f t="shared" si="492"/>
        <v>4842</v>
      </c>
      <c r="G118" s="10" t="str">
        <f t="shared" si="492"/>
        <v>4843</v>
      </c>
      <c r="H118" s="10" t="str">
        <f t="shared" si="492"/>
        <v>4844</v>
      </c>
      <c r="I118" s="10" t="str">
        <f t="shared" si="492"/>
        <v>4845</v>
      </c>
      <c r="J118" s="10" t="str">
        <f t="shared" si="492"/>
        <v>4846</v>
      </c>
      <c r="K118" s="10" t="str">
        <f t="shared" si="492"/>
        <v>4847</v>
      </c>
      <c r="L118" s="10" t="str">
        <f t="shared" si="492"/>
        <v>4848</v>
      </c>
      <c r="M118" s="10" t="str">
        <f t="shared" si="492"/>
        <v>4849</v>
      </c>
      <c r="N118" s="10" t="str">
        <f t="shared" si="492"/>
        <v>484A</v>
      </c>
      <c r="O118" s="10" t="str">
        <f t="shared" si="492"/>
        <v>484B</v>
      </c>
      <c r="P118" s="10" t="str">
        <f t="shared" si="492"/>
        <v>484C</v>
      </c>
      <c r="Q118" s="10" t="str">
        <f t="shared" si="492"/>
        <v>484D</v>
      </c>
      <c r="R118" s="10" t="str">
        <f t="shared" si="492"/>
        <v>484E</v>
      </c>
      <c r="S118" s="11" t="str">
        <f t="shared" si="492"/>
        <v>484F</v>
      </c>
      <c r="T118" s="10" t="str">
        <f t="shared" si="492"/>
        <v>4850</v>
      </c>
      <c r="U118" s="10" t="str">
        <f t="shared" si="492"/>
        <v>4851</v>
      </c>
      <c r="V118" s="10" t="str">
        <f t="shared" si="492"/>
        <v>4852</v>
      </c>
      <c r="W118" s="10" t="str">
        <f t="shared" si="492"/>
        <v>4853</v>
      </c>
      <c r="X118" s="10" t="str">
        <f t="shared" si="492"/>
        <v>4854</v>
      </c>
      <c r="Y118" s="10" t="str">
        <f t="shared" si="492"/>
        <v>4855</v>
      </c>
      <c r="Z118" s="10" t="str">
        <f t="shared" si="492"/>
        <v>4856</v>
      </c>
      <c r="AA118" s="10" t="str">
        <f t="shared" si="492"/>
        <v>4857</v>
      </c>
      <c r="AB118" s="10" t="str">
        <f t="shared" si="492"/>
        <v>4858</v>
      </c>
      <c r="AC118" s="10" t="str">
        <f t="shared" si="492"/>
        <v>4859</v>
      </c>
      <c r="AD118" s="10" t="str">
        <f t="shared" si="492"/>
        <v>485A</v>
      </c>
      <c r="AE118" s="10" t="str">
        <f t="shared" si="492"/>
        <v>485B</v>
      </c>
      <c r="AF118" s="10" t="str">
        <f t="shared" si="492"/>
        <v>485C</v>
      </c>
      <c r="AG118" s="10" t="str">
        <f t="shared" si="492"/>
        <v>485D</v>
      </c>
      <c r="AH118" s="10" t="str">
        <f t="shared" si="492"/>
        <v>485E</v>
      </c>
      <c r="AI118" s="11" t="str">
        <f>DEC2HEX(CODE(AI117),4)</f>
        <v>485F</v>
      </c>
      <c r="AJ118" s="10" t="str">
        <f>DEC2HEX(CODE(AJ117),4)</f>
        <v>4860</v>
      </c>
      <c r="AK118" s="10" t="str">
        <f t="shared" ref="AK118:BN118" si="493">DEC2HEX(CODE(AK117),4)</f>
        <v>4861</v>
      </c>
      <c r="AL118" s="10" t="str">
        <f t="shared" si="493"/>
        <v>4862</v>
      </c>
      <c r="AM118" s="10" t="str">
        <f t="shared" si="493"/>
        <v>4863</v>
      </c>
      <c r="AN118" s="10" t="str">
        <f t="shared" si="493"/>
        <v>4864</v>
      </c>
      <c r="AO118" s="10" t="str">
        <f t="shared" si="493"/>
        <v>4865</v>
      </c>
      <c r="AP118" s="10" t="str">
        <f t="shared" si="493"/>
        <v>4866</v>
      </c>
      <c r="AQ118" s="10" t="str">
        <f t="shared" si="493"/>
        <v>4867</v>
      </c>
      <c r="AR118" s="10" t="str">
        <f t="shared" si="493"/>
        <v>4868</v>
      </c>
      <c r="AS118" s="10" t="str">
        <f t="shared" si="493"/>
        <v>4869</v>
      </c>
      <c r="AT118" s="10" t="str">
        <f t="shared" si="493"/>
        <v>486A</v>
      </c>
      <c r="AU118" s="10" t="str">
        <f t="shared" si="493"/>
        <v>486B</v>
      </c>
      <c r="AV118" s="10" t="str">
        <f t="shared" si="493"/>
        <v>486C</v>
      </c>
      <c r="AW118" s="10" t="str">
        <f t="shared" si="493"/>
        <v>486D</v>
      </c>
      <c r="AX118" s="10" t="str">
        <f t="shared" si="493"/>
        <v>486E</v>
      </c>
      <c r="AY118" s="11" t="str">
        <f t="shared" si="493"/>
        <v>486F</v>
      </c>
      <c r="AZ118" s="10" t="str">
        <f t="shared" si="493"/>
        <v>4870</v>
      </c>
      <c r="BA118" s="10" t="str">
        <f t="shared" si="493"/>
        <v>4871</v>
      </c>
      <c r="BB118" s="10" t="str">
        <f t="shared" si="493"/>
        <v>4872</v>
      </c>
      <c r="BC118" s="10" t="str">
        <f t="shared" si="493"/>
        <v>4873</v>
      </c>
      <c r="BD118" s="10" t="str">
        <f t="shared" si="493"/>
        <v>4874</v>
      </c>
      <c r="BE118" s="10" t="str">
        <f t="shared" si="493"/>
        <v>4875</v>
      </c>
      <c r="BF118" s="10" t="str">
        <f t="shared" si="493"/>
        <v>4876</v>
      </c>
      <c r="BG118" s="10" t="str">
        <f t="shared" si="493"/>
        <v>4877</v>
      </c>
      <c r="BH118" s="10" t="str">
        <f t="shared" si="493"/>
        <v>4878</v>
      </c>
      <c r="BI118" s="10" t="str">
        <f t="shared" si="493"/>
        <v>4879</v>
      </c>
      <c r="BJ118" s="10" t="str">
        <f t="shared" si="493"/>
        <v>487A</v>
      </c>
      <c r="BK118" s="10" t="str">
        <f t="shared" si="493"/>
        <v>487B</v>
      </c>
      <c r="BL118" s="10" t="str">
        <f t="shared" si="493"/>
        <v>487C</v>
      </c>
      <c r="BM118" s="10" t="str">
        <f t="shared" si="493"/>
        <v>487D</v>
      </c>
      <c r="BN118" s="10" t="str">
        <f t="shared" si="493"/>
        <v>487E</v>
      </c>
      <c r="BQ118">
        <f t="shared" si="386"/>
        <v>0</v>
      </c>
      <c r="BS118">
        <f t="shared" ref="BS118:BS127" si="494">HEX2DEC(BR118)</f>
        <v>0</v>
      </c>
    </row>
    <row r="119" spans="1:71" ht="26.5" x14ac:dyDescent="0.55000000000000004">
      <c r="A119">
        <f>A117+64*32</f>
        <v>118784</v>
      </c>
      <c r="B119" s="2" t="str">
        <f>DEC2HEX(A119,5)</f>
        <v>1D000</v>
      </c>
      <c r="C119" s="7" t="str">
        <f>CHAR(18721+C$1)</f>
        <v>鼻</v>
      </c>
      <c r="D119" s="7" t="str">
        <f t="shared" ref="D119:BN119" si="495">CHAR(18721+D$1)</f>
        <v>柊</v>
      </c>
      <c r="E119" s="7" t="str">
        <f t="shared" si="495"/>
        <v>稗</v>
      </c>
      <c r="F119" s="7" t="str">
        <f t="shared" si="495"/>
        <v>匹</v>
      </c>
      <c r="G119" s="7" t="str">
        <f t="shared" si="495"/>
        <v>疋</v>
      </c>
      <c r="H119" s="7" t="str">
        <f t="shared" si="495"/>
        <v>髭</v>
      </c>
      <c r="I119" s="7" t="str">
        <f t="shared" si="495"/>
        <v>彦</v>
      </c>
      <c r="J119" s="7" t="str">
        <f t="shared" si="495"/>
        <v>膝</v>
      </c>
      <c r="K119" s="7" t="str">
        <f t="shared" si="495"/>
        <v>菱</v>
      </c>
      <c r="L119" s="7" t="str">
        <f t="shared" si="495"/>
        <v>肘</v>
      </c>
      <c r="M119" s="7" t="str">
        <f t="shared" si="495"/>
        <v>弼</v>
      </c>
      <c r="N119" s="7" t="str">
        <f t="shared" si="495"/>
        <v>必</v>
      </c>
      <c r="O119" s="7" t="str">
        <f t="shared" si="495"/>
        <v>畢</v>
      </c>
      <c r="P119" s="7" t="str">
        <f t="shared" si="495"/>
        <v>筆</v>
      </c>
      <c r="Q119" s="7" t="str">
        <f t="shared" si="495"/>
        <v>逼</v>
      </c>
      <c r="R119" s="7" t="str">
        <f t="shared" si="495"/>
        <v>桧</v>
      </c>
      <c r="S119" s="7" t="str">
        <f t="shared" si="495"/>
        <v>姫</v>
      </c>
      <c r="T119" s="7" t="str">
        <f t="shared" si="495"/>
        <v>媛</v>
      </c>
      <c r="U119" s="7" t="str">
        <f t="shared" si="495"/>
        <v>紐</v>
      </c>
      <c r="V119" s="7" t="str">
        <f t="shared" si="495"/>
        <v>百</v>
      </c>
      <c r="W119" s="7" t="str">
        <f t="shared" si="495"/>
        <v>謬</v>
      </c>
      <c r="X119" s="7" t="str">
        <f t="shared" si="495"/>
        <v>俵</v>
      </c>
      <c r="Y119" s="7" t="str">
        <f t="shared" si="495"/>
        <v>彪</v>
      </c>
      <c r="Z119" s="7" t="str">
        <f t="shared" si="495"/>
        <v>標</v>
      </c>
      <c r="AA119" s="7" t="str">
        <f t="shared" si="495"/>
        <v>氷</v>
      </c>
      <c r="AB119" s="7" t="str">
        <f t="shared" si="495"/>
        <v>漂</v>
      </c>
      <c r="AC119" s="7" t="str">
        <f t="shared" si="495"/>
        <v>瓢</v>
      </c>
      <c r="AD119" s="7" t="str">
        <f t="shared" si="495"/>
        <v>票</v>
      </c>
      <c r="AE119" s="7" t="str">
        <f t="shared" si="495"/>
        <v>表</v>
      </c>
      <c r="AF119" s="7" t="str">
        <f t="shared" si="495"/>
        <v>評</v>
      </c>
      <c r="AG119" s="7" t="str">
        <f t="shared" si="495"/>
        <v>豹</v>
      </c>
      <c r="AH119" s="7" t="str">
        <f t="shared" si="495"/>
        <v>廟</v>
      </c>
      <c r="AI119" s="7" t="str">
        <f t="shared" si="495"/>
        <v>描</v>
      </c>
      <c r="AJ119" s="7" t="str">
        <f t="shared" si="495"/>
        <v>病</v>
      </c>
      <c r="AK119" s="7" t="str">
        <f t="shared" si="495"/>
        <v>秒</v>
      </c>
      <c r="AL119" s="7" t="str">
        <f t="shared" si="495"/>
        <v>苗</v>
      </c>
      <c r="AM119" s="7" t="str">
        <f t="shared" si="495"/>
        <v>錨</v>
      </c>
      <c r="AN119" s="7" t="str">
        <f t="shared" si="495"/>
        <v>鋲</v>
      </c>
      <c r="AO119" s="7" t="str">
        <f t="shared" si="495"/>
        <v>蒜</v>
      </c>
      <c r="AP119" s="7" t="str">
        <f t="shared" si="495"/>
        <v>蛭</v>
      </c>
      <c r="AQ119" s="7" t="str">
        <f t="shared" si="495"/>
        <v>鰭</v>
      </c>
      <c r="AR119" s="7" t="str">
        <f t="shared" si="495"/>
        <v>品</v>
      </c>
      <c r="AS119" s="7" t="str">
        <f t="shared" si="495"/>
        <v>彬</v>
      </c>
      <c r="AT119" s="7" t="str">
        <f t="shared" si="495"/>
        <v>斌</v>
      </c>
      <c r="AU119" s="7" t="str">
        <f t="shared" si="495"/>
        <v>浜</v>
      </c>
      <c r="AV119" s="7" t="str">
        <f t="shared" si="495"/>
        <v>瀕</v>
      </c>
      <c r="AW119" s="7" t="str">
        <f t="shared" si="495"/>
        <v>貧</v>
      </c>
      <c r="AX119" s="7" t="str">
        <f t="shared" si="495"/>
        <v>賓</v>
      </c>
      <c r="AY119" s="7" t="str">
        <f t="shared" si="495"/>
        <v>頻</v>
      </c>
      <c r="AZ119" s="7" t="str">
        <f t="shared" si="495"/>
        <v>敏</v>
      </c>
      <c r="BA119" s="7" t="str">
        <f t="shared" si="495"/>
        <v>瓶</v>
      </c>
      <c r="BB119" s="7" t="str">
        <f t="shared" si="495"/>
        <v>不</v>
      </c>
      <c r="BC119" s="7" t="str">
        <f t="shared" si="495"/>
        <v>付</v>
      </c>
      <c r="BD119" s="7" t="str">
        <f t="shared" si="495"/>
        <v>埠</v>
      </c>
      <c r="BE119" s="7" t="str">
        <f t="shared" si="495"/>
        <v>夫</v>
      </c>
      <c r="BF119" s="7" t="str">
        <f t="shared" si="495"/>
        <v>婦</v>
      </c>
      <c r="BG119" s="7" t="str">
        <f t="shared" si="495"/>
        <v>富</v>
      </c>
      <c r="BH119" s="7" t="str">
        <f t="shared" si="495"/>
        <v>冨</v>
      </c>
      <c r="BI119" s="7" t="str">
        <f t="shared" si="495"/>
        <v>布</v>
      </c>
      <c r="BJ119" s="7" t="str">
        <f t="shared" si="495"/>
        <v>府</v>
      </c>
      <c r="BK119" s="7" t="str">
        <f t="shared" si="495"/>
        <v>怖</v>
      </c>
      <c r="BL119" s="7" t="str">
        <f t="shared" si="495"/>
        <v>扶</v>
      </c>
      <c r="BM119" s="7" t="str">
        <f t="shared" si="495"/>
        <v>敷</v>
      </c>
      <c r="BN119" s="7" t="str">
        <f t="shared" si="495"/>
        <v>斧</v>
      </c>
      <c r="BP119" s="3" t="s">
        <v>330</v>
      </c>
      <c r="BQ119">
        <f t="shared" si="386"/>
        <v>18721</v>
      </c>
      <c r="BS119">
        <f t="shared" si="494"/>
        <v>0</v>
      </c>
    </row>
    <row r="120" spans="1:71" x14ac:dyDescent="0.55000000000000004">
      <c r="C120" s="11" t="str">
        <f>DEC2HEX(CODE(C119),4)</f>
        <v>4921</v>
      </c>
      <c r="D120" s="10" t="str">
        <f>DEC2HEX(CODE(D119),4)</f>
        <v>4922</v>
      </c>
      <c r="E120" s="10" t="str">
        <f t="shared" ref="E120:AH120" si="496">DEC2HEX(CODE(E119),4)</f>
        <v>4923</v>
      </c>
      <c r="F120" s="10" t="str">
        <f t="shared" si="496"/>
        <v>4924</v>
      </c>
      <c r="G120" s="10" t="str">
        <f t="shared" si="496"/>
        <v>4925</v>
      </c>
      <c r="H120" s="10" t="str">
        <f t="shared" si="496"/>
        <v>4926</v>
      </c>
      <c r="I120" s="10" t="str">
        <f t="shared" si="496"/>
        <v>4927</v>
      </c>
      <c r="J120" s="10" t="str">
        <f t="shared" si="496"/>
        <v>4928</v>
      </c>
      <c r="K120" s="10" t="str">
        <f t="shared" si="496"/>
        <v>4929</v>
      </c>
      <c r="L120" s="10" t="str">
        <f t="shared" si="496"/>
        <v>492A</v>
      </c>
      <c r="M120" s="10" t="str">
        <f t="shared" si="496"/>
        <v>492B</v>
      </c>
      <c r="N120" s="10" t="str">
        <f t="shared" si="496"/>
        <v>492C</v>
      </c>
      <c r="O120" s="10" t="str">
        <f t="shared" si="496"/>
        <v>492D</v>
      </c>
      <c r="P120" s="10" t="str">
        <f t="shared" si="496"/>
        <v>492E</v>
      </c>
      <c r="Q120" s="10" t="str">
        <f t="shared" si="496"/>
        <v>492F</v>
      </c>
      <c r="R120" s="10" t="str">
        <f t="shared" si="496"/>
        <v>4930</v>
      </c>
      <c r="S120" s="11" t="str">
        <f t="shared" si="496"/>
        <v>4931</v>
      </c>
      <c r="T120" s="10" t="str">
        <f t="shared" si="496"/>
        <v>4932</v>
      </c>
      <c r="U120" s="10" t="str">
        <f t="shared" si="496"/>
        <v>4933</v>
      </c>
      <c r="V120" s="10" t="str">
        <f t="shared" si="496"/>
        <v>4934</v>
      </c>
      <c r="W120" s="10" t="str">
        <f t="shared" si="496"/>
        <v>4935</v>
      </c>
      <c r="X120" s="10" t="str">
        <f t="shared" si="496"/>
        <v>4936</v>
      </c>
      <c r="Y120" s="10" t="str">
        <f t="shared" si="496"/>
        <v>4937</v>
      </c>
      <c r="Z120" s="10" t="str">
        <f t="shared" si="496"/>
        <v>4938</v>
      </c>
      <c r="AA120" s="10" t="str">
        <f t="shared" si="496"/>
        <v>4939</v>
      </c>
      <c r="AB120" s="10" t="str">
        <f t="shared" si="496"/>
        <v>493A</v>
      </c>
      <c r="AC120" s="10" t="str">
        <f t="shared" si="496"/>
        <v>493B</v>
      </c>
      <c r="AD120" s="10" t="str">
        <f t="shared" si="496"/>
        <v>493C</v>
      </c>
      <c r="AE120" s="10" t="str">
        <f t="shared" si="496"/>
        <v>493D</v>
      </c>
      <c r="AF120" s="10" t="str">
        <f t="shared" si="496"/>
        <v>493E</v>
      </c>
      <c r="AG120" s="10" t="str">
        <f t="shared" si="496"/>
        <v>493F</v>
      </c>
      <c r="AH120" s="10" t="str">
        <f t="shared" si="496"/>
        <v>4940</v>
      </c>
      <c r="AI120" s="11" t="str">
        <f>DEC2HEX(CODE(AI119),4)</f>
        <v>4941</v>
      </c>
      <c r="AJ120" s="10" t="str">
        <f>DEC2HEX(CODE(AJ119),4)</f>
        <v>4942</v>
      </c>
      <c r="AK120" s="10" t="str">
        <f t="shared" ref="AK120:BN120" si="497">DEC2HEX(CODE(AK119),4)</f>
        <v>4943</v>
      </c>
      <c r="AL120" s="10" t="str">
        <f t="shared" si="497"/>
        <v>4944</v>
      </c>
      <c r="AM120" s="10" t="str">
        <f t="shared" si="497"/>
        <v>4945</v>
      </c>
      <c r="AN120" s="10" t="str">
        <f t="shared" si="497"/>
        <v>4946</v>
      </c>
      <c r="AO120" s="10" t="str">
        <f t="shared" si="497"/>
        <v>4947</v>
      </c>
      <c r="AP120" s="10" t="str">
        <f t="shared" si="497"/>
        <v>4948</v>
      </c>
      <c r="AQ120" s="10" t="str">
        <f t="shared" si="497"/>
        <v>4949</v>
      </c>
      <c r="AR120" s="10" t="str">
        <f t="shared" si="497"/>
        <v>494A</v>
      </c>
      <c r="AS120" s="10" t="str">
        <f t="shared" si="497"/>
        <v>494B</v>
      </c>
      <c r="AT120" s="10" t="str">
        <f t="shared" si="497"/>
        <v>494C</v>
      </c>
      <c r="AU120" s="10" t="str">
        <f t="shared" si="497"/>
        <v>494D</v>
      </c>
      <c r="AV120" s="10" t="str">
        <f t="shared" si="497"/>
        <v>494E</v>
      </c>
      <c r="AW120" s="10" t="str">
        <f t="shared" si="497"/>
        <v>494F</v>
      </c>
      <c r="AX120" s="10" t="str">
        <f t="shared" si="497"/>
        <v>4950</v>
      </c>
      <c r="AY120" s="11" t="str">
        <f t="shared" si="497"/>
        <v>4951</v>
      </c>
      <c r="AZ120" s="10" t="str">
        <f t="shared" si="497"/>
        <v>4952</v>
      </c>
      <c r="BA120" s="10" t="str">
        <f t="shared" si="497"/>
        <v>4953</v>
      </c>
      <c r="BB120" s="10" t="str">
        <f t="shared" si="497"/>
        <v>4954</v>
      </c>
      <c r="BC120" s="10" t="str">
        <f t="shared" si="497"/>
        <v>4955</v>
      </c>
      <c r="BD120" s="10" t="str">
        <f t="shared" si="497"/>
        <v>4956</v>
      </c>
      <c r="BE120" s="10" t="str">
        <f t="shared" si="497"/>
        <v>4957</v>
      </c>
      <c r="BF120" s="10" t="str">
        <f t="shared" si="497"/>
        <v>4958</v>
      </c>
      <c r="BG120" s="10" t="str">
        <f t="shared" si="497"/>
        <v>4959</v>
      </c>
      <c r="BH120" s="10" t="str">
        <f t="shared" si="497"/>
        <v>495A</v>
      </c>
      <c r="BI120" s="10" t="str">
        <f t="shared" si="497"/>
        <v>495B</v>
      </c>
      <c r="BJ120" s="10" t="str">
        <f t="shared" si="497"/>
        <v>495C</v>
      </c>
      <c r="BK120" s="10" t="str">
        <f t="shared" si="497"/>
        <v>495D</v>
      </c>
      <c r="BL120" s="10" t="str">
        <f t="shared" si="497"/>
        <v>495E</v>
      </c>
      <c r="BM120" s="10" t="str">
        <f t="shared" si="497"/>
        <v>495F</v>
      </c>
      <c r="BN120" s="10" t="str">
        <f t="shared" si="497"/>
        <v>4960</v>
      </c>
      <c r="BQ120">
        <f t="shared" ref="BQ120:BQ127" si="498">HEX2DEC(BP120)</f>
        <v>0</v>
      </c>
      <c r="BS120">
        <f t="shared" si="494"/>
        <v>0</v>
      </c>
    </row>
    <row r="121" spans="1:71" ht="26.5" x14ac:dyDescent="0.55000000000000004">
      <c r="A121">
        <f>A119+64*32</f>
        <v>120832</v>
      </c>
      <c r="B121" s="2" t="str">
        <f>DEC2HEX(A121,5)</f>
        <v>1D800</v>
      </c>
      <c r="C121" s="7" t="str">
        <f>CHAR(18785+C$1)</f>
        <v>普</v>
      </c>
      <c r="D121" s="7" t="str">
        <f t="shared" ref="D121:AF121" si="499">CHAR(18785+D$1)</f>
        <v>浮</v>
      </c>
      <c r="E121" s="7" t="str">
        <f t="shared" si="499"/>
        <v>父</v>
      </c>
      <c r="F121" s="7" t="str">
        <f t="shared" si="499"/>
        <v>符</v>
      </c>
      <c r="G121" s="7" t="str">
        <f t="shared" si="499"/>
        <v>腐</v>
      </c>
      <c r="H121" s="7" t="str">
        <f t="shared" si="499"/>
        <v>膚</v>
      </c>
      <c r="I121" s="7" t="str">
        <f t="shared" si="499"/>
        <v>芙</v>
      </c>
      <c r="J121" s="7" t="str">
        <f t="shared" si="499"/>
        <v>譜</v>
      </c>
      <c r="K121" s="7" t="str">
        <f t="shared" si="499"/>
        <v>負</v>
      </c>
      <c r="L121" s="7" t="str">
        <f t="shared" si="499"/>
        <v>賦</v>
      </c>
      <c r="M121" s="7" t="str">
        <f t="shared" si="499"/>
        <v>赴</v>
      </c>
      <c r="N121" s="7" t="str">
        <f t="shared" si="499"/>
        <v>阜</v>
      </c>
      <c r="O121" s="7" t="str">
        <f t="shared" si="499"/>
        <v>附</v>
      </c>
      <c r="P121" s="7" t="str">
        <f t="shared" si="499"/>
        <v>侮</v>
      </c>
      <c r="Q121" s="7" t="str">
        <f t="shared" si="499"/>
        <v>撫</v>
      </c>
      <c r="R121" s="7" t="str">
        <f t="shared" si="499"/>
        <v>武</v>
      </c>
      <c r="S121" s="7" t="str">
        <f t="shared" si="499"/>
        <v>舞</v>
      </c>
      <c r="T121" s="7" t="str">
        <f t="shared" si="499"/>
        <v>葡</v>
      </c>
      <c r="U121" s="7" t="str">
        <f t="shared" si="499"/>
        <v>蕪</v>
      </c>
      <c r="V121" s="7" t="str">
        <f t="shared" si="499"/>
        <v>部</v>
      </c>
      <c r="W121" s="7" t="str">
        <f t="shared" si="499"/>
        <v>封</v>
      </c>
      <c r="X121" s="7" t="str">
        <f t="shared" si="499"/>
        <v>楓</v>
      </c>
      <c r="Y121" s="7" t="str">
        <f t="shared" si="499"/>
        <v>風</v>
      </c>
      <c r="Z121" s="7" t="str">
        <f t="shared" si="499"/>
        <v>葺</v>
      </c>
      <c r="AA121" s="7" t="str">
        <f t="shared" si="499"/>
        <v>蕗</v>
      </c>
      <c r="AB121" s="7" t="str">
        <f t="shared" si="499"/>
        <v>伏</v>
      </c>
      <c r="AC121" s="7" t="str">
        <f t="shared" si="499"/>
        <v>副</v>
      </c>
      <c r="AD121" s="7" t="str">
        <f t="shared" si="499"/>
        <v>復</v>
      </c>
      <c r="AE121" s="7" t="str">
        <f t="shared" si="499"/>
        <v>幅</v>
      </c>
      <c r="AF121" s="7" t="str">
        <f t="shared" si="499"/>
        <v>服</v>
      </c>
      <c r="AG121" s="7" t="str">
        <f>CHAR(18977+AG$1-30)</f>
        <v>福</v>
      </c>
      <c r="AH121" s="7" t="str">
        <f t="shared" ref="AH121:BN121" si="500">CHAR(18977+AH$1-30)</f>
        <v>腹</v>
      </c>
      <c r="AI121" s="7" t="str">
        <f t="shared" si="500"/>
        <v>複</v>
      </c>
      <c r="AJ121" s="7" t="str">
        <f t="shared" si="500"/>
        <v>覆</v>
      </c>
      <c r="AK121" s="7" t="str">
        <f t="shared" si="500"/>
        <v>淵</v>
      </c>
      <c r="AL121" s="7" t="str">
        <f t="shared" si="500"/>
        <v>弗</v>
      </c>
      <c r="AM121" s="7" t="str">
        <f t="shared" si="500"/>
        <v>払</v>
      </c>
      <c r="AN121" s="7" t="str">
        <f t="shared" si="500"/>
        <v>沸</v>
      </c>
      <c r="AO121" s="7" t="str">
        <f t="shared" si="500"/>
        <v>仏</v>
      </c>
      <c r="AP121" s="7" t="str">
        <f t="shared" si="500"/>
        <v>物</v>
      </c>
      <c r="AQ121" s="7" t="str">
        <f t="shared" si="500"/>
        <v>鮒</v>
      </c>
      <c r="AR121" s="7" t="str">
        <f t="shared" si="500"/>
        <v>分</v>
      </c>
      <c r="AS121" s="7" t="str">
        <f t="shared" si="500"/>
        <v>吻</v>
      </c>
      <c r="AT121" s="7" t="str">
        <f t="shared" si="500"/>
        <v>噴</v>
      </c>
      <c r="AU121" s="7" t="str">
        <f t="shared" si="500"/>
        <v>墳</v>
      </c>
      <c r="AV121" s="7" t="str">
        <f t="shared" si="500"/>
        <v>憤</v>
      </c>
      <c r="AW121" s="7" t="str">
        <f t="shared" si="500"/>
        <v>扮</v>
      </c>
      <c r="AX121" s="7" t="str">
        <f t="shared" si="500"/>
        <v>焚</v>
      </c>
      <c r="AY121" s="7" t="str">
        <f t="shared" si="500"/>
        <v>奮</v>
      </c>
      <c r="AZ121" s="7" t="str">
        <f t="shared" si="500"/>
        <v>粉</v>
      </c>
      <c r="BA121" s="7" t="str">
        <f t="shared" si="500"/>
        <v>糞</v>
      </c>
      <c r="BB121" s="7" t="str">
        <f t="shared" si="500"/>
        <v>紛</v>
      </c>
      <c r="BC121" s="7" t="str">
        <f t="shared" si="500"/>
        <v>雰</v>
      </c>
      <c r="BD121" s="7" t="str">
        <f t="shared" si="500"/>
        <v>文</v>
      </c>
      <c r="BE121" s="7" t="str">
        <f t="shared" si="500"/>
        <v>聞</v>
      </c>
      <c r="BF121" s="7" t="str">
        <f t="shared" si="500"/>
        <v>丙</v>
      </c>
      <c r="BG121" s="7" t="str">
        <f t="shared" si="500"/>
        <v>併</v>
      </c>
      <c r="BH121" s="7" t="str">
        <f t="shared" si="500"/>
        <v>兵</v>
      </c>
      <c r="BI121" s="7" t="str">
        <f t="shared" si="500"/>
        <v>塀</v>
      </c>
      <c r="BJ121" s="7" t="str">
        <f t="shared" si="500"/>
        <v>幣</v>
      </c>
      <c r="BK121" s="7" t="str">
        <f t="shared" si="500"/>
        <v>平</v>
      </c>
      <c r="BL121" s="7" t="str">
        <f t="shared" si="500"/>
        <v>弊</v>
      </c>
      <c r="BM121" s="7" t="str">
        <f t="shared" si="500"/>
        <v>柄</v>
      </c>
      <c r="BN121" s="7" t="str">
        <f t="shared" si="500"/>
        <v>並</v>
      </c>
      <c r="BP121" s="3" t="s">
        <v>331</v>
      </c>
      <c r="BQ121">
        <f t="shared" si="498"/>
        <v>18785</v>
      </c>
      <c r="BR121" s="3" t="s">
        <v>332</v>
      </c>
      <c r="BS121">
        <f t="shared" si="494"/>
        <v>18977</v>
      </c>
    </row>
    <row r="122" spans="1:71" x14ac:dyDescent="0.55000000000000004">
      <c r="C122" s="11" t="str">
        <f>DEC2HEX(CODE(C121),4)</f>
        <v>4961</v>
      </c>
      <c r="D122" s="10" t="str">
        <f>DEC2HEX(CODE(D121),4)</f>
        <v>4962</v>
      </c>
      <c r="E122" s="10" t="str">
        <f t="shared" ref="E122:AH122" si="501">DEC2HEX(CODE(E121),4)</f>
        <v>4963</v>
      </c>
      <c r="F122" s="10" t="str">
        <f t="shared" si="501"/>
        <v>4964</v>
      </c>
      <c r="G122" s="10" t="str">
        <f t="shared" si="501"/>
        <v>4965</v>
      </c>
      <c r="H122" s="10" t="str">
        <f t="shared" si="501"/>
        <v>4966</v>
      </c>
      <c r="I122" s="10" t="str">
        <f t="shared" si="501"/>
        <v>4967</v>
      </c>
      <c r="J122" s="10" t="str">
        <f t="shared" si="501"/>
        <v>4968</v>
      </c>
      <c r="K122" s="10" t="str">
        <f t="shared" si="501"/>
        <v>4969</v>
      </c>
      <c r="L122" s="10" t="str">
        <f t="shared" si="501"/>
        <v>496A</v>
      </c>
      <c r="M122" s="10" t="str">
        <f t="shared" si="501"/>
        <v>496B</v>
      </c>
      <c r="N122" s="10" t="str">
        <f t="shared" si="501"/>
        <v>496C</v>
      </c>
      <c r="O122" s="10" t="str">
        <f t="shared" si="501"/>
        <v>496D</v>
      </c>
      <c r="P122" s="10" t="str">
        <f t="shared" si="501"/>
        <v>496E</v>
      </c>
      <c r="Q122" s="10" t="str">
        <f t="shared" si="501"/>
        <v>496F</v>
      </c>
      <c r="R122" s="10" t="str">
        <f t="shared" si="501"/>
        <v>4970</v>
      </c>
      <c r="S122" s="11" t="str">
        <f t="shared" si="501"/>
        <v>4971</v>
      </c>
      <c r="T122" s="10" t="str">
        <f t="shared" si="501"/>
        <v>4972</v>
      </c>
      <c r="U122" s="10" t="str">
        <f t="shared" si="501"/>
        <v>4973</v>
      </c>
      <c r="V122" s="10" t="str">
        <f t="shared" si="501"/>
        <v>4974</v>
      </c>
      <c r="W122" s="10" t="str">
        <f t="shared" si="501"/>
        <v>4975</v>
      </c>
      <c r="X122" s="10" t="str">
        <f t="shared" si="501"/>
        <v>4976</v>
      </c>
      <c r="Y122" s="10" t="str">
        <f t="shared" si="501"/>
        <v>4977</v>
      </c>
      <c r="Z122" s="10" t="str">
        <f t="shared" si="501"/>
        <v>4978</v>
      </c>
      <c r="AA122" s="10" t="str">
        <f t="shared" si="501"/>
        <v>4979</v>
      </c>
      <c r="AB122" s="10" t="str">
        <f t="shared" si="501"/>
        <v>497A</v>
      </c>
      <c r="AC122" s="10" t="str">
        <f t="shared" si="501"/>
        <v>497B</v>
      </c>
      <c r="AD122" s="10" t="str">
        <f t="shared" si="501"/>
        <v>497C</v>
      </c>
      <c r="AE122" s="10" t="str">
        <f t="shared" si="501"/>
        <v>497D</v>
      </c>
      <c r="AF122" s="10" t="str">
        <f t="shared" si="501"/>
        <v>497E</v>
      </c>
      <c r="AG122" s="10" t="str">
        <f t="shared" si="501"/>
        <v>4A21</v>
      </c>
      <c r="AH122" s="10" t="str">
        <f t="shared" si="501"/>
        <v>4A22</v>
      </c>
      <c r="AI122" s="11" t="str">
        <f>DEC2HEX(CODE(AI121),4)</f>
        <v>4A23</v>
      </c>
      <c r="AJ122" s="10" t="str">
        <f>DEC2HEX(CODE(AJ121),4)</f>
        <v>4A24</v>
      </c>
      <c r="AK122" s="10" t="str">
        <f t="shared" ref="AK122:BN122" si="502">DEC2HEX(CODE(AK121),4)</f>
        <v>4A25</v>
      </c>
      <c r="AL122" s="10" t="str">
        <f t="shared" si="502"/>
        <v>4A26</v>
      </c>
      <c r="AM122" s="10" t="str">
        <f t="shared" si="502"/>
        <v>4A27</v>
      </c>
      <c r="AN122" s="10" t="str">
        <f t="shared" si="502"/>
        <v>4A28</v>
      </c>
      <c r="AO122" s="10" t="str">
        <f t="shared" si="502"/>
        <v>4A29</v>
      </c>
      <c r="AP122" s="10" t="str">
        <f t="shared" si="502"/>
        <v>4A2A</v>
      </c>
      <c r="AQ122" s="10" t="str">
        <f t="shared" si="502"/>
        <v>4A2B</v>
      </c>
      <c r="AR122" s="10" t="str">
        <f t="shared" si="502"/>
        <v>4A2C</v>
      </c>
      <c r="AS122" s="10" t="str">
        <f t="shared" si="502"/>
        <v>4A2D</v>
      </c>
      <c r="AT122" s="10" t="str">
        <f t="shared" si="502"/>
        <v>4A2E</v>
      </c>
      <c r="AU122" s="10" t="str">
        <f t="shared" si="502"/>
        <v>4A2F</v>
      </c>
      <c r="AV122" s="10" t="str">
        <f t="shared" si="502"/>
        <v>4A30</v>
      </c>
      <c r="AW122" s="10" t="str">
        <f t="shared" si="502"/>
        <v>4A31</v>
      </c>
      <c r="AX122" s="10" t="str">
        <f t="shared" si="502"/>
        <v>4A32</v>
      </c>
      <c r="AY122" s="11" t="str">
        <f t="shared" si="502"/>
        <v>4A33</v>
      </c>
      <c r="AZ122" s="10" t="str">
        <f t="shared" si="502"/>
        <v>4A34</v>
      </c>
      <c r="BA122" s="10" t="str">
        <f t="shared" si="502"/>
        <v>4A35</v>
      </c>
      <c r="BB122" s="10" t="str">
        <f t="shared" si="502"/>
        <v>4A36</v>
      </c>
      <c r="BC122" s="10" t="str">
        <f t="shared" si="502"/>
        <v>4A37</v>
      </c>
      <c r="BD122" s="10" t="str">
        <f t="shared" si="502"/>
        <v>4A38</v>
      </c>
      <c r="BE122" s="10" t="str">
        <f t="shared" si="502"/>
        <v>4A39</v>
      </c>
      <c r="BF122" s="10" t="str">
        <f t="shared" si="502"/>
        <v>4A3A</v>
      </c>
      <c r="BG122" s="10" t="str">
        <f t="shared" si="502"/>
        <v>4A3B</v>
      </c>
      <c r="BH122" s="10" t="str">
        <f t="shared" si="502"/>
        <v>4A3C</v>
      </c>
      <c r="BI122" s="10" t="str">
        <f t="shared" si="502"/>
        <v>4A3D</v>
      </c>
      <c r="BJ122" s="10" t="str">
        <f t="shared" si="502"/>
        <v>4A3E</v>
      </c>
      <c r="BK122" s="10" t="str">
        <f t="shared" si="502"/>
        <v>4A3F</v>
      </c>
      <c r="BL122" s="10" t="str">
        <f t="shared" si="502"/>
        <v>4A40</v>
      </c>
      <c r="BM122" s="10" t="str">
        <f t="shared" si="502"/>
        <v>4A41</v>
      </c>
      <c r="BN122" s="10" t="str">
        <f t="shared" si="502"/>
        <v>4A42</v>
      </c>
      <c r="BQ122">
        <f t="shared" si="498"/>
        <v>0</v>
      </c>
      <c r="BS122">
        <f t="shared" si="494"/>
        <v>0</v>
      </c>
    </row>
    <row r="123" spans="1:71" ht="26.5" x14ac:dyDescent="0.55000000000000004">
      <c r="A123">
        <f>A121+64*32</f>
        <v>122880</v>
      </c>
      <c r="B123" s="2" t="str">
        <f>DEC2HEX(A123,5)</f>
        <v>1E000</v>
      </c>
      <c r="C123" s="7" t="str">
        <f>CHAR(19011+C$1)</f>
        <v>蔽</v>
      </c>
      <c r="D123" s="7" t="str">
        <f t="shared" ref="D123:BJ123" si="503">CHAR(19011+D$1)</f>
        <v>閉</v>
      </c>
      <c r="E123" s="7" t="str">
        <f t="shared" si="503"/>
        <v>陛</v>
      </c>
      <c r="F123" s="7" t="str">
        <f t="shared" si="503"/>
        <v>米</v>
      </c>
      <c r="G123" s="7" t="str">
        <f t="shared" si="503"/>
        <v>頁</v>
      </c>
      <c r="H123" s="7" t="str">
        <f t="shared" si="503"/>
        <v>僻</v>
      </c>
      <c r="I123" s="7" t="str">
        <f t="shared" si="503"/>
        <v>壁</v>
      </c>
      <c r="J123" s="7" t="str">
        <f t="shared" si="503"/>
        <v>癖</v>
      </c>
      <c r="K123" s="7" t="str">
        <f t="shared" si="503"/>
        <v>碧</v>
      </c>
      <c r="L123" s="7" t="str">
        <f t="shared" si="503"/>
        <v>別</v>
      </c>
      <c r="M123" s="7" t="str">
        <f t="shared" si="503"/>
        <v>瞥</v>
      </c>
      <c r="N123" s="7" t="str">
        <f t="shared" si="503"/>
        <v>蔑</v>
      </c>
      <c r="O123" s="7" t="str">
        <f t="shared" si="503"/>
        <v>箆</v>
      </c>
      <c r="P123" s="7" t="str">
        <f t="shared" si="503"/>
        <v>偏</v>
      </c>
      <c r="Q123" s="7" t="str">
        <f t="shared" si="503"/>
        <v>変</v>
      </c>
      <c r="R123" s="7" t="str">
        <f t="shared" si="503"/>
        <v>片</v>
      </c>
      <c r="S123" s="7" t="str">
        <f t="shared" si="503"/>
        <v>篇</v>
      </c>
      <c r="T123" s="7" t="str">
        <f t="shared" si="503"/>
        <v>編</v>
      </c>
      <c r="U123" s="7" t="str">
        <f t="shared" si="503"/>
        <v>辺</v>
      </c>
      <c r="V123" s="7" t="str">
        <f t="shared" si="503"/>
        <v>返</v>
      </c>
      <c r="W123" s="7" t="str">
        <f t="shared" si="503"/>
        <v>遍</v>
      </c>
      <c r="X123" s="7" t="str">
        <f t="shared" si="503"/>
        <v>便</v>
      </c>
      <c r="Y123" s="7" t="str">
        <f t="shared" si="503"/>
        <v>勉</v>
      </c>
      <c r="Z123" s="7" t="str">
        <f t="shared" si="503"/>
        <v>娩</v>
      </c>
      <c r="AA123" s="7" t="str">
        <f t="shared" si="503"/>
        <v>弁</v>
      </c>
      <c r="AB123" s="7" t="str">
        <f t="shared" si="503"/>
        <v>鞭</v>
      </c>
      <c r="AC123" s="7" t="str">
        <f t="shared" si="503"/>
        <v>保</v>
      </c>
      <c r="AD123" s="7" t="str">
        <f t="shared" si="503"/>
        <v>舗</v>
      </c>
      <c r="AE123" s="7" t="str">
        <f t="shared" si="503"/>
        <v>鋪</v>
      </c>
      <c r="AF123" s="7" t="str">
        <f t="shared" si="503"/>
        <v>圃</v>
      </c>
      <c r="AG123" s="7" t="str">
        <f t="shared" si="503"/>
        <v>捕</v>
      </c>
      <c r="AH123" s="7" t="str">
        <f t="shared" si="503"/>
        <v>歩</v>
      </c>
      <c r="AI123" s="7" t="str">
        <f t="shared" si="503"/>
        <v>甫</v>
      </c>
      <c r="AJ123" s="7" t="str">
        <f t="shared" si="503"/>
        <v>補</v>
      </c>
      <c r="AK123" s="7" t="str">
        <f t="shared" si="503"/>
        <v>輔</v>
      </c>
      <c r="AL123" s="7" t="str">
        <f t="shared" si="503"/>
        <v>穂</v>
      </c>
      <c r="AM123" s="7" t="str">
        <f t="shared" si="503"/>
        <v>募</v>
      </c>
      <c r="AN123" s="7" t="str">
        <f t="shared" si="503"/>
        <v>墓</v>
      </c>
      <c r="AO123" s="7" t="str">
        <f t="shared" si="503"/>
        <v>慕</v>
      </c>
      <c r="AP123" s="7" t="str">
        <f t="shared" si="503"/>
        <v>戊</v>
      </c>
      <c r="AQ123" s="7" t="str">
        <f t="shared" si="503"/>
        <v>暮</v>
      </c>
      <c r="AR123" s="7" t="str">
        <f t="shared" si="503"/>
        <v>母</v>
      </c>
      <c r="AS123" s="7" t="str">
        <f t="shared" si="503"/>
        <v>簿</v>
      </c>
      <c r="AT123" s="7" t="str">
        <f t="shared" si="503"/>
        <v>菩</v>
      </c>
      <c r="AU123" s="7" t="str">
        <f t="shared" si="503"/>
        <v>倣</v>
      </c>
      <c r="AV123" s="7" t="str">
        <f t="shared" si="503"/>
        <v>俸</v>
      </c>
      <c r="AW123" s="7" t="str">
        <f t="shared" si="503"/>
        <v>包</v>
      </c>
      <c r="AX123" s="7" t="str">
        <f t="shared" si="503"/>
        <v>呆</v>
      </c>
      <c r="AY123" s="7" t="str">
        <f t="shared" si="503"/>
        <v>報</v>
      </c>
      <c r="AZ123" s="7" t="str">
        <f t="shared" si="503"/>
        <v>奉</v>
      </c>
      <c r="BA123" s="7" t="str">
        <f t="shared" si="503"/>
        <v>宝</v>
      </c>
      <c r="BB123" s="7" t="str">
        <f t="shared" si="503"/>
        <v>峰</v>
      </c>
      <c r="BC123" s="7" t="str">
        <f t="shared" si="503"/>
        <v>峯</v>
      </c>
      <c r="BD123" s="7" t="str">
        <f t="shared" si="503"/>
        <v>崩</v>
      </c>
      <c r="BE123" s="7" t="str">
        <f t="shared" si="503"/>
        <v>庖</v>
      </c>
      <c r="BF123" s="7" t="str">
        <f t="shared" si="503"/>
        <v>抱</v>
      </c>
      <c r="BG123" s="7" t="str">
        <f t="shared" si="503"/>
        <v>捧</v>
      </c>
      <c r="BH123" s="7" t="str">
        <f t="shared" si="503"/>
        <v>放</v>
      </c>
      <c r="BI123" s="7" t="str">
        <f t="shared" si="503"/>
        <v>方</v>
      </c>
      <c r="BJ123" s="7" t="str">
        <f t="shared" si="503"/>
        <v>朋</v>
      </c>
      <c r="BK123" s="7" t="str">
        <f>CHAR(19233+BK$1-60)</f>
        <v>法</v>
      </c>
      <c r="BL123" s="7" t="str">
        <f t="shared" ref="BL123:BN123" si="504">CHAR(19233+BL$1-60)</f>
        <v>泡</v>
      </c>
      <c r="BM123" s="7" t="str">
        <f t="shared" si="504"/>
        <v>烹</v>
      </c>
      <c r="BN123" s="7" t="str">
        <f t="shared" si="504"/>
        <v>砲</v>
      </c>
      <c r="BP123" s="3" t="s">
        <v>333</v>
      </c>
      <c r="BQ123">
        <f t="shared" si="498"/>
        <v>19011</v>
      </c>
      <c r="BR123" s="3" t="s">
        <v>334</v>
      </c>
      <c r="BS123">
        <f t="shared" si="494"/>
        <v>19233</v>
      </c>
    </row>
    <row r="124" spans="1:71" x14ac:dyDescent="0.55000000000000004">
      <c r="C124" s="11" t="str">
        <f>DEC2HEX(CODE(C123),4)</f>
        <v>4A43</v>
      </c>
      <c r="D124" s="10" t="str">
        <f>DEC2HEX(CODE(D123),4)</f>
        <v>4A44</v>
      </c>
      <c r="E124" s="10" t="str">
        <f t="shared" ref="E124:AH124" si="505">DEC2HEX(CODE(E123),4)</f>
        <v>4A45</v>
      </c>
      <c r="F124" s="10" t="str">
        <f t="shared" si="505"/>
        <v>4A46</v>
      </c>
      <c r="G124" s="10" t="str">
        <f t="shared" si="505"/>
        <v>4A47</v>
      </c>
      <c r="H124" s="10" t="str">
        <f t="shared" si="505"/>
        <v>4A48</v>
      </c>
      <c r="I124" s="10" t="str">
        <f t="shared" si="505"/>
        <v>4A49</v>
      </c>
      <c r="J124" s="10" t="str">
        <f t="shared" si="505"/>
        <v>4A4A</v>
      </c>
      <c r="K124" s="10" t="str">
        <f t="shared" si="505"/>
        <v>4A4B</v>
      </c>
      <c r="L124" s="10" t="str">
        <f t="shared" si="505"/>
        <v>4A4C</v>
      </c>
      <c r="M124" s="10" t="str">
        <f t="shared" si="505"/>
        <v>4A4D</v>
      </c>
      <c r="N124" s="10" t="str">
        <f t="shared" si="505"/>
        <v>4A4E</v>
      </c>
      <c r="O124" s="10" t="str">
        <f t="shared" si="505"/>
        <v>4A4F</v>
      </c>
      <c r="P124" s="10" t="str">
        <f t="shared" si="505"/>
        <v>4A50</v>
      </c>
      <c r="Q124" s="10" t="str">
        <f t="shared" si="505"/>
        <v>4A51</v>
      </c>
      <c r="R124" s="10" t="str">
        <f t="shared" si="505"/>
        <v>4A52</v>
      </c>
      <c r="S124" s="11" t="str">
        <f t="shared" si="505"/>
        <v>4A53</v>
      </c>
      <c r="T124" s="10" t="str">
        <f t="shared" si="505"/>
        <v>4A54</v>
      </c>
      <c r="U124" s="10" t="str">
        <f t="shared" si="505"/>
        <v>4A55</v>
      </c>
      <c r="V124" s="10" t="str">
        <f t="shared" si="505"/>
        <v>4A56</v>
      </c>
      <c r="W124" s="10" t="str">
        <f t="shared" si="505"/>
        <v>4A57</v>
      </c>
      <c r="X124" s="10" t="str">
        <f t="shared" si="505"/>
        <v>4A58</v>
      </c>
      <c r="Y124" s="10" t="str">
        <f t="shared" si="505"/>
        <v>4A59</v>
      </c>
      <c r="Z124" s="10" t="str">
        <f t="shared" si="505"/>
        <v>4A5A</v>
      </c>
      <c r="AA124" s="10" t="str">
        <f t="shared" si="505"/>
        <v>4A5B</v>
      </c>
      <c r="AB124" s="10" t="str">
        <f t="shared" si="505"/>
        <v>4A5C</v>
      </c>
      <c r="AC124" s="10" t="str">
        <f t="shared" si="505"/>
        <v>4A5D</v>
      </c>
      <c r="AD124" s="10" t="str">
        <f t="shared" si="505"/>
        <v>4A5E</v>
      </c>
      <c r="AE124" s="10" t="str">
        <f t="shared" si="505"/>
        <v>4A5F</v>
      </c>
      <c r="AF124" s="10" t="str">
        <f t="shared" si="505"/>
        <v>4A60</v>
      </c>
      <c r="AG124" s="10" t="str">
        <f t="shared" si="505"/>
        <v>4A61</v>
      </c>
      <c r="AH124" s="10" t="str">
        <f t="shared" si="505"/>
        <v>4A62</v>
      </c>
      <c r="AI124" s="11" t="str">
        <f>DEC2HEX(CODE(AI123),4)</f>
        <v>4A63</v>
      </c>
      <c r="AJ124" s="10" t="str">
        <f>DEC2HEX(CODE(AJ123),4)</f>
        <v>4A64</v>
      </c>
      <c r="AK124" s="10" t="str">
        <f t="shared" ref="AK124:BN124" si="506">DEC2HEX(CODE(AK123),4)</f>
        <v>4A65</v>
      </c>
      <c r="AL124" s="10" t="str">
        <f t="shared" si="506"/>
        <v>4A66</v>
      </c>
      <c r="AM124" s="10" t="str">
        <f t="shared" si="506"/>
        <v>4A67</v>
      </c>
      <c r="AN124" s="10" t="str">
        <f t="shared" si="506"/>
        <v>4A68</v>
      </c>
      <c r="AO124" s="10" t="str">
        <f t="shared" si="506"/>
        <v>4A69</v>
      </c>
      <c r="AP124" s="10" t="str">
        <f t="shared" si="506"/>
        <v>4A6A</v>
      </c>
      <c r="AQ124" s="10" t="str">
        <f t="shared" si="506"/>
        <v>4A6B</v>
      </c>
      <c r="AR124" s="10" t="str">
        <f t="shared" si="506"/>
        <v>4A6C</v>
      </c>
      <c r="AS124" s="10" t="str">
        <f t="shared" si="506"/>
        <v>4A6D</v>
      </c>
      <c r="AT124" s="10" t="str">
        <f t="shared" si="506"/>
        <v>4A6E</v>
      </c>
      <c r="AU124" s="10" t="str">
        <f t="shared" si="506"/>
        <v>4A6F</v>
      </c>
      <c r="AV124" s="10" t="str">
        <f t="shared" si="506"/>
        <v>4A70</v>
      </c>
      <c r="AW124" s="10" t="str">
        <f t="shared" si="506"/>
        <v>4A71</v>
      </c>
      <c r="AX124" s="10" t="str">
        <f t="shared" si="506"/>
        <v>4A72</v>
      </c>
      <c r="AY124" s="11" t="str">
        <f t="shared" si="506"/>
        <v>4A73</v>
      </c>
      <c r="AZ124" s="10" t="str">
        <f t="shared" si="506"/>
        <v>4A74</v>
      </c>
      <c r="BA124" s="10" t="str">
        <f t="shared" si="506"/>
        <v>4A75</v>
      </c>
      <c r="BB124" s="10" t="str">
        <f t="shared" si="506"/>
        <v>4A76</v>
      </c>
      <c r="BC124" s="10" t="str">
        <f t="shared" si="506"/>
        <v>4A77</v>
      </c>
      <c r="BD124" s="10" t="str">
        <f t="shared" si="506"/>
        <v>4A78</v>
      </c>
      <c r="BE124" s="10" t="str">
        <f t="shared" si="506"/>
        <v>4A79</v>
      </c>
      <c r="BF124" s="10" t="str">
        <f t="shared" si="506"/>
        <v>4A7A</v>
      </c>
      <c r="BG124" s="10" t="str">
        <f t="shared" si="506"/>
        <v>4A7B</v>
      </c>
      <c r="BH124" s="10" t="str">
        <f t="shared" si="506"/>
        <v>4A7C</v>
      </c>
      <c r="BI124" s="10" t="str">
        <f t="shared" si="506"/>
        <v>4A7D</v>
      </c>
      <c r="BJ124" s="10" t="str">
        <f t="shared" si="506"/>
        <v>4A7E</v>
      </c>
      <c r="BK124" s="10" t="str">
        <f t="shared" si="506"/>
        <v>4B21</v>
      </c>
      <c r="BL124" s="10" t="str">
        <f t="shared" si="506"/>
        <v>4B22</v>
      </c>
      <c r="BM124" s="10" t="str">
        <f t="shared" si="506"/>
        <v>4B23</v>
      </c>
      <c r="BN124" s="10" t="str">
        <f t="shared" si="506"/>
        <v>4B24</v>
      </c>
      <c r="BQ124">
        <f t="shared" si="498"/>
        <v>0</v>
      </c>
      <c r="BS124">
        <f t="shared" si="494"/>
        <v>0</v>
      </c>
    </row>
    <row r="125" spans="1:71" ht="26.5" x14ac:dyDescent="0.55000000000000004">
      <c r="A125">
        <f>A123+64*32</f>
        <v>124928</v>
      </c>
      <c r="B125" s="2" t="str">
        <f>DEC2HEX(A125,5)</f>
        <v>1E800</v>
      </c>
      <c r="C125" s="7" t="str">
        <f>CHAR(19237+C$1)</f>
        <v>縫</v>
      </c>
      <c r="D125" s="7" t="str">
        <f t="shared" ref="D125:BN125" si="507">CHAR(19237+D$1)</f>
        <v>胞</v>
      </c>
      <c r="E125" s="7" t="str">
        <f t="shared" si="507"/>
        <v>芳</v>
      </c>
      <c r="F125" s="7" t="str">
        <f t="shared" si="507"/>
        <v>萌</v>
      </c>
      <c r="G125" s="7" t="str">
        <f t="shared" si="507"/>
        <v>蓬</v>
      </c>
      <c r="H125" s="7" t="str">
        <f t="shared" si="507"/>
        <v>蜂</v>
      </c>
      <c r="I125" s="7" t="str">
        <f t="shared" si="507"/>
        <v>褒</v>
      </c>
      <c r="J125" s="7" t="str">
        <f t="shared" si="507"/>
        <v>訪</v>
      </c>
      <c r="K125" s="7" t="str">
        <f t="shared" si="507"/>
        <v>豊</v>
      </c>
      <c r="L125" s="7" t="str">
        <f t="shared" si="507"/>
        <v>邦</v>
      </c>
      <c r="M125" s="7" t="str">
        <f t="shared" si="507"/>
        <v>鋒</v>
      </c>
      <c r="N125" s="7" t="str">
        <f t="shared" si="507"/>
        <v>飽</v>
      </c>
      <c r="O125" s="7" t="str">
        <f t="shared" si="507"/>
        <v>鳳</v>
      </c>
      <c r="P125" s="7" t="str">
        <f t="shared" si="507"/>
        <v>鵬</v>
      </c>
      <c r="Q125" s="7" t="str">
        <f t="shared" si="507"/>
        <v>乏</v>
      </c>
      <c r="R125" s="7" t="str">
        <f t="shared" si="507"/>
        <v>亡</v>
      </c>
      <c r="S125" s="7" t="str">
        <f t="shared" si="507"/>
        <v>傍</v>
      </c>
      <c r="T125" s="7" t="str">
        <f t="shared" si="507"/>
        <v>剖</v>
      </c>
      <c r="U125" s="7" t="str">
        <f t="shared" si="507"/>
        <v>坊</v>
      </c>
      <c r="V125" s="7" t="str">
        <f t="shared" si="507"/>
        <v>妨</v>
      </c>
      <c r="W125" s="7" t="str">
        <f t="shared" si="507"/>
        <v>帽</v>
      </c>
      <c r="X125" s="7" t="str">
        <f t="shared" si="507"/>
        <v>忘</v>
      </c>
      <c r="Y125" s="7" t="str">
        <f t="shared" si="507"/>
        <v>忙</v>
      </c>
      <c r="Z125" s="7" t="str">
        <f t="shared" si="507"/>
        <v>房</v>
      </c>
      <c r="AA125" s="7" t="str">
        <f t="shared" si="507"/>
        <v>暴</v>
      </c>
      <c r="AB125" s="7" t="str">
        <f t="shared" si="507"/>
        <v>望</v>
      </c>
      <c r="AC125" s="7" t="str">
        <f t="shared" si="507"/>
        <v>某</v>
      </c>
      <c r="AD125" s="7" t="str">
        <f t="shared" si="507"/>
        <v>棒</v>
      </c>
      <c r="AE125" s="7" t="str">
        <f t="shared" si="507"/>
        <v>冒</v>
      </c>
      <c r="AF125" s="7" t="str">
        <f t="shared" si="507"/>
        <v>紡</v>
      </c>
      <c r="AG125" s="7" t="str">
        <f t="shared" si="507"/>
        <v>肪</v>
      </c>
      <c r="AH125" s="7" t="str">
        <f t="shared" si="507"/>
        <v>膨</v>
      </c>
      <c r="AI125" s="7" t="str">
        <f t="shared" si="507"/>
        <v>謀</v>
      </c>
      <c r="AJ125" s="7" t="str">
        <f t="shared" si="507"/>
        <v>貌</v>
      </c>
      <c r="AK125" s="7" t="str">
        <f t="shared" si="507"/>
        <v>貿</v>
      </c>
      <c r="AL125" s="7" t="str">
        <f t="shared" si="507"/>
        <v>鉾</v>
      </c>
      <c r="AM125" s="7" t="str">
        <f t="shared" si="507"/>
        <v>防</v>
      </c>
      <c r="AN125" s="7" t="str">
        <f t="shared" si="507"/>
        <v>吠</v>
      </c>
      <c r="AO125" s="7" t="str">
        <f t="shared" si="507"/>
        <v>頬</v>
      </c>
      <c r="AP125" s="7" t="str">
        <f t="shared" si="507"/>
        <v>北</v>
      </c>
      <c r="AQ125" s="7" t="str">
        <f t="shared" si="507"/>
        <v>僕</v>
      </c>
      <c r="AR125" s="7" t="str">
        <f t="shared" si="507"/>
        <v>卜</v>
      </c>
      <c r="AS125" s="7" t="str">
        <f t="shared" si="507"/>
        <v>墨</v>
      </c>
      <c r="AT125" s="7" t="str">
        <f t="shared" si="507"/>
        <v>撲</v>
      </c>
      <c r="AU125" s="7" t="str">
        <f t="shared" si="507"/>
        <v>朴</v>
      </c>
      <c r="AV125" s="7" t="str">
        <f t="shared" si="507"/>
        <v>牧</v>
      </c>
      <c r="AW125" s="7" t="str">
        <f t="shared" si="507"/>
        <v>睦</v>
      </c>
      <c r="AX125" s="7" t="str">
        <f t="shared" si="507"/>
        <v>穆</v>
      </c>
      <c r="AY125" s="7" t="str">
        <f t="shared" si="507"/>
        <v>釦</v>
      </c>
      <c r="AZ125" s="7" t="str">
        <f t="shared" si="507"/>
        <v>勃</v>
      </c>
      <c r="BA125" s="7" t="str">
        <f t="shared" si="507"/>
        <v>没</v>
      </c>
      <c r="BB125" s="7" t="str">
        <f t="shared" si="507"/>
        <v>殆</v>
      </c>
      <c r="BC125" s="7" t="str">
        <f t="shared" si="507"/>
        <v>堀</v>
      </c>
      <c r="BD125" s="7" t="str">
        <f t="shared" si="507"/>
        <v>幌</v>
      </c>
      <c r="BE125" s="7" t="str">
        <f t="shared" si="507"/>
        <v>奔</v>
      </c>
      <c r="BF125" s="7" t="str">
        <f t="shared" si="507"/>
        <v>本</v>
      </c>
      <c r="BG125" s="7" t="str">
        <f t="shared" si="507"/>
        <v>翻</v>
      </c>
      <c r="BH125" s="7" t="str">
        <f t="shared" si="507"/>
        <v>凡</v>
      </c>
      <c r="BI125" s="7" t="str">
        <f t="shared" si="507"/>
        <v>盆</v>
      </c>
      <c r="BJ125" s="7" t="str">
        <f t="shared" si="507"/>
        <v>摩</v>
      </c>
      <c r="BK125" s="7" t="str">
        <f t="shared" si="507"/>
        <v>磨</v>
      </c>
      <c r="BL125" s="7" t="str">
        <f t="shared" si="507"/>
        <v>魔</v>
      </c>
      <c r="BM125" s="7" t="str">
        <f t="shared" si="507"/>
        <v>麻</v>
      </c>
      <c r="BN125" s="7" t="str">
        <f t="shared" si="507"/>
        <v>埋</v>
      </c>
      <c r="BP125" s="3" t="s">
        <v>335</v>
      </c>
      <c r="BQ125">
        <f t="shared" si="498"/>
        <v>19237</v>
      </c>
      <c r="BS125">
        <f t="shared" si="494"/>
        <v>0</v>
      </c>
    </row>
    <row r="126" spans="1:71" x14ac:dyDescent="0.55000000000000004">
      <c r="C126" s="11" t="str">
        <f>DEC2HEX(CODE(C125),4)</f>
        <v>4B25</v>
      </c>
      <c r="D126" s="10" t="str">
        <f>DEC2HEX(CODE(D125),4)</f>
        <v>4B26</v>
      </c>
      <c r="E126" s="10" t="str">
        <f t="shared" ref="E126:AH126" si="508">DEC2HEX(CODE(E125),4)</f>
        <v>4B27</v>
      </c>
      <c r="F126" s="10" t="str">
        <f t="shared" si="508"/>
        <v>4B28</v>
      </c>
      <c r="G126" s="10" t="str">
        <f t="shared" si="508"/>
        <v>4B29</v>
      </c>
      <c r="H126" s="10" t="str">
        <f t="shared" si="508"/>
        <v>4B2A</v>
      </c>
      <c r="I126" s="10" t="str">
        <f t="shared" si="508"/>
        <v>4B2B</v>
      </c>
      <c r="J126" s="10" t="str">
        <f t="shared" si="508"/>
        <v>4B2C</v>
      </c>
      <c r="K126" s="10" t="str">
        <f t="shared" si="508"/>
        <v>4B2D</v>
      </c>
      <c r="L126" s="10" t="str">
        <f t="shared" si="508"/>
        <v>4B2E</v>
      </c>
      <c r="M126" s="10" t="str">
        <f t="shared" si="508"/>
        <v>4B2F</v>
      </c>
      <c r="N126" s="10" t="str">
        <f t="shared" si="508"/>
        <v>4B30</v>
      </c>
      <c r="O126" s="10" t="str">
        <f t="shared" si="508"/>
        <v>4B31</v>
      </c>
      <c r="P126" s="10" t="str">
        <f t="shared" si="508"/>
        <v>4B32</v>
      </c>
      <c r="Q126" s="10" t="str">
        <f t="shared" si="508"/>
        <v>4B33</v>
      </c>
      <c r="R126" s="10" t="str">
        <f t="shared" si="508"/>
        <v>4B34</v>
      </c>
      <c r="S126" s="11" t="str">
        <f t="shared" si="508"/>
        <v>4B35</v>
      </c>
      <c r="T126" s="10" t="str">
        <f t="shared" si="508"/>
        <v>4B36</v>
      </c>
      <c r="U126" s="10" t="str">
        <f t="shared" si="508"/>
        <v>4B37</v>
      </c>
      <c r="V126" s="10" t="str">
        <f t="shared" si="508"/>
        <v>4B38</v>
      </c>
      <c r="W126" s="10" t="str">
        <f t="shared" si="508"/>
        <v>4B39</v>
      </c>
      <c r="X126" s="10" t="str">
        <f t="shared" si="508"/>
        <v>4B3A</v>
      </c>
      <c r="Y126" s="10" t="str">
        <f t="shared" si="508"/>
        <v>4B3B</v>
      </c>
      <c r="Z126" s="10" t="str">
        <f t="shared" si="508"/>
        <v>4B3C</v>
      </c>
      <c r="AA126" s="10" t="str">
        <f t="shared" si="508"/>
        <v>4B3D</v>
      </c>
      <c r="AB126" s="10" t="str">
        <f t="shared" si="508"/>
        <v>4B3E</v>
      </c>
      <c r="AC126" s="10" t="str">
        <f t="shared" si="508"/>
        <v>4B3F</v>
      </c>
      <c r="AD126" s="10" t="str">
        <f t="shared" si="508"/>
        <v>4B40</v>
      </c>
      <c r="AE126" s="10" t="str">
        <f t="shared" si="508"/>
        <v>4B41</v>
      </c>
      <c r="AF126" s="10" t="str">
        <f t="shared" si="508"/>
        <v>4B42</v>
      </c>
      <c r="AG126" s="10" t="str">
        <f t="shared" si="508"/>
        <v>4B43</v>
      </c>
      <c r="AH126" s="10" t="str">
        <f t="shared" si="508"/>
        <v>4B44</v>
      </c>
      <c r="AI126" s="11" t="str">
        <f>DEC2HEX(CODE(AI125),4)</f>
        <v>4B45</v>
      </c>
      <c r="AJ126" s="10" t="str">
        <f>DEC2HEX(CODE(AJ125),4)</f>
        <v>4B46</v>
      </c>
      <c r="AK126" s="10" t="str">
        <f t="shared" ref="AK126:BN126" si="509">DEC2HEX(CODE(AK125),4)</f>
        <v>4B47</v>
      </c>
      <c r="AL126" s="10" t="str">
        <f t="shared" si="509"/>
        <v>4B48</v>
      </c>
      <c r="AM126" s="10" t="str">
        <f t="shared" si="509"/>
        <v>4B49</v>
      </c>
      <c r="AN126" s="10" t="str">
        <f t="shared" si="509"/>
        <v>4B4A</v>
      </c>
      <c r="AO126" s="10" t="str">
        <f t="shared" si="509"/>
        <v>4B4B</v>
      </c>
      <c r="AP126" s="10" t="str">
        <f t="shared" si="509"/>
        <v>4B4C</v>
      </c>
      <c r="AQ126" s="10" t="str">
        <f t="shared" si="509"/>
        <v>4B4D</v>
      </c>
      <c r="AR126" s="10" t="str">
        <f t="shared" si="509"/>
        <v>4B4E</v>
      </c>
      <c r="AS126" s="10" t="str">
        <f t="shared" si="509"/>
        <v>4B4F</v>
      </c>
      <c r="AT126" s="10" t="str">
        <f t="shared" si="509"/>
        <v>4B50</v>
      </c>
      <c r="AU126" s="10" t="str">
        <f t="shared" si="509"/>
        <v>4B51</v>
      </c>
      <c r="AV126" s="10" t="str">
        <f t="shared" si="509"/>
        <v>4B52</v>
      </c>
      <c r="AW126" s="10" t="str">
        <f t="shared" si="509"/>
        <v>4B53</v>
      </c>
      <c r="AX126" s="10" t="str">
        <f t="shared" si="509"/>
        <v>4B54</v>
      </c>
      <c r="AY126" s="11" t="str">
        <f t="shared" si="509"/>
        <v>4B55</v>
      </c>
      <c r="AZ126" s="10" t="str">
        <f t="shared" si="509"/>
        <v>4B56</v>
      </c>
      <c r="BA126" s="10" t="str">
        <f t="shared" si="509"/>
        <v>4B57</v>
      </c>
      <c r="BB126" s="10" t="str">
        <f t="shared" si="509"/>
        <v>4B58</v>
      </c>
      <c r="BC126" s="10" t="str">
        <f t="shared" si="509"/>
        <v>4B59</v>
      </c>
      <c r="BD126" s="10" t="str">
        <f t="shared" si="509"/>
        <v>4B5A</v>
      </c>
      <c r="BE126" s="10" t="str">
        <f t="shared" si="509"/>
        <v>4B5B</v>
      </c>
      <c r="BF126" s="10" t="str">
        <f t="shared" si="509"/>
        <v>4B5C</v>
      </c>
      <c r="BG126" s="10" t="str">
        <f t="shared" si="509"/>
        <v>4B5D</v>
      </c>
      <c r="BH126" s="10" t="str">
        <f t="shared" si="509"/>
        <v>4B5E</v>
      </c>
      <c r="BI126" s="10" t="str">
        <f t="shared" si="509"/>
        <v>4B5F</v>
      </c>
      <c r="BJ126" s="10" t="str">
        <f t="shared" si="509"/>
        <v>4B60</v>
      </c>
      <c r="BK126" s="10" t="str">
        <f t="shared" si="509"/>
        <v>4B61</v>
      </c>
      <c r="BL126" s="10" t="str">
        <f t="shared" si="509"/>
        <v>4B62</v>
      </c>
      <c r="BM126" s="10" t="str">
        <f t="shared" si="509"/>
        <v>4B63</v>
      </c>
      <c r="BN126" s="10" t="str">
        <f t="shared" si="509"/>
        <v>4B64</v>
      </c>
      <c r="BQ126">
        <f t="shared" si="498"/>
        <v>0</v>
      </c>
      <c r="BS126">
        <f t="shared" si="494"/>
        <v>0</v>
      </c>
    </row>
    <row r="127" spans="1:71" ht="26.5" x14ac:dyDescent="0.55000000000000004">
      <c r="A127">
        <f>A125+64*32</f>
        <v>126976</v>
      </c>
      <c r="B127" s="2" t="str">
        <f>DEC2HEX(A127,5)</f>
        <v>1F000</v>
      </c>
      <c r="C127" s="7" t="str">
        <f>CHAR(19301+C$1)</f>
        <v>妹</v>
      </c>
      <c r="D127" s="7" t="str">
        <f t="shared" ref="D127:AB127" si="510">CHAR(19301+D$1)</f>
        <v>昧</v>
      </c>
      <c r="E127" s="7" t="str">
        <f t="shared" si="510"/>
        <v>枚</v>
      </c>
      <c r="F127" s="7" t="str">
        <f t="shared" si="510"/>
        <v>毎</v>
      </c>
      <c r="G127" s="7" t="str">
        <f t="shared" si="510"/>
        <v>哩</v>
      </c>
      <c r="H127" s="7" t="str">
        <f t="shared" si="510"/>
        <v>槙</v>
      </c>
      <c r="I127" s="7" t="str">
        <f t="shared" si="510"/>
        <v>幕</v>
      </c>
      <c r="J127" s="7" t="str">
        <f t="shared" si="510"/>
        <v>膜</v>
      </c>
      <c r="K127" s="7" t="str">
        <f t="shared" si="510"/>
        <v>枕</v>
      </c>
      <c r="L127" s="7" t="str">
        <f t="shared" si="510"/>
        <v>鮪</v>
      </c>
      <c r="M127" s="7" t="str">
        <f t="shared" si="510"/>
        <v>柾</v>
      </c>
      <c r="N127" s="7" t="str">
        <f t="shared" si="510"/>
        <v>鱒</v>
      </c>
      <c r="O127" s="7" t="str">
        <f t="shared" si="510"/>
        <v>桝</v>
      </c>
      <c r="P127" s="7" t="str">
        <f t="shared" si="510"/>
        <v>亦</v>
      </c>
      <c r="Q127" s="7" t="str">
        <f t="shared" si="510"/>
        <v>俣</v>
      </c>
      <c r="R127" s="7" t="str">
        <f t="shared" si="510"/>
        <v>又</v>
      </c>
      <c r="S127" s="7" t="str">
        <f t="shared" si="510"/>
        <v>抹</v>
      </c>
      <c r="T127" s="7" t="str">
        <f t="shared" si="510"/>
        <v>末</v>
      </c>
      <c r="U127" s="7" t="str">
        <f t="shared" si="510"/>
        <v>沫</v>
      </c>
      <c r="V127" s="7" t="str">
        <f t="shared" si="510"/>
        <v>迄</v>
      </c>
      <c r="W127" s="7" t="str">
        <f t="shared" si="510"/>
        <v>侭</v>
      </c>
      <c r="X127" s="7" t="str">
        <f t="shared" si="510"/>
        <v>繭</v>
      </c>
      <c r="Y127" s="7" t="str">
        <f t="shared" si="510"/>
        <v>麿</v>
      </c>
      <c r="Z127" s="7" t="str">
        <f t="shared" si="510"/>
        <v>万</v>
      </c>
      <c r="AA127" s="7" t="str">
        <f t="shared" si="510"/>
        <v>慢</v>
      </c>
      <c r="AB127" s="7" t="str">
        <f t="shared" si="510"/>
        <v>満</v>
      </c>
      <c r="AC127" s="7" t="str">
        <f>CHAR(19489+AC$1-26)</f>
        <v>漫</v>
      </c>
      <c r="AD127" s="7" t="str">
        <f t="shared" ref="AD127:BN127" si="511">CHAR(19489+AD$1-26)</f>
        <v>蔓</v>
      </c>
      <c r="AE127" s="7" t="str">
        <f t="shared" si="511"/>
        <v>味</v>
      </c>
      <c r="AF127" s="7" t="str">
        <f t="shared" si="511"/>
        <v>未</v>
      </c>
      <c r="AG127" s="7" t="str">
        <f t="shared" si="511"/>
        <v>魅</v>
      </c>
      <c r="AH127" s="7" t="str">
        <f t="shared" si="511"/>
        <v>巳</v>
      </c>
      <c r="AI127" s="7" t="str">
        <f t="shared" si="511"/>
        <v>箕</v>
      </c>
      <c r="AJ127" s="7" t="str">
        <f t="shared" si="511"/>
        <v>岬</v>
      </c>
      <c r="AK127" s="7" t="str">
        <f t="shared" si="511"/>
        <v>密</v>
      </c>
      <c r="AL127" s="7" t="str">
        <f t="shared" si="511"/>
        <v>蜜</v>
      </c>
      <c r="AM127" s="7" t="str">
        <f t="shared" si="511"/>
        <v>湊</v>
      </c>
      <c r="AN127" s="7" t="str">
        <f t="shared" si="511"/>
        <v>蓑</v>
      </c>
      <c r="AO127" s="7" t="str">
        <f t="shared" si="511"/>
        <v>稔</v>
      </c>
      <c r="AP127" s="7" t="str">
        <f t="shared" si="511"/>
        <v>脈</v>
      </c>
      <c r="AQ127" s="7" t="str">
        <f t="shared" si="511"/>
        <v>妙</v>
      </c>
      <c r="AR127" s="7" t="str">
        <f t="shared" si="511"/>
        <v>粍</v>
      </c>
      <c r="AS127" s="7" t="str">
        <f t="shared" si="511"/>
        <v>民</v>
      </c>
      <c r="AT127" s="7" t="str">
        <f t="shared" si="511"/>
        <v>眠</v>
      </c>
      <c r="AU127" s="7" t="str">
        <f t="shared" si="511"/>
        <v>務</v>
      </c>
      <c r="AV127" s="7" t="str">
        <f t="shared" si="511"/>
        <v>夢</v>
      </c>
      <c r="AW127" s="7" t="str">
        <f t="shared" si="511"/>
        <v>無</v>
      </c>
      <c r="AX127" s="7" t="str">
        <f t="shared" si="511"/>
        <v>牟</v>
      </c>
      <c r="AY127" s="7" t="str">
        <f t="shared" si="511"/>
        <v>矛</v>
      </c>
      <c r="AZ127" s="7" t="str">
        <f t="shared" si="511"/>
        <v>霧</v>
      </c>
      <c r="BA127" s="7" t="str">
        <f t="shared" si="511"/>
        <v>鵡</v>
      </c>
      <c r="BB127" s="7" t="str">
        <f t="shared" si="511"/>
        <v>椋</v>
      </c>
      <c r="BC127" s="7" t="str">
        <f t="shared" si="511"/>
        <v>婿</v>
      </c>
      <c r="BD127" s="7" t="str">
        <f t="shared" si="511"/>
        <v>娘</v>
      </c>
      <c r="BE127" s="7" t="str">
        <f t="shared" si="511"/>
        <v>冥</v>
      </c>
      <c r="BF127" s="7" t="str">
        <f t="shared" si="511"/>
        <v>名</v>
      </c>
      <c r="BG127" s="7" t="str">
        <f t="shared" si="511"/>
        <v>命</v>
      </c>
      <c r="BH127" s="7" t="str">
        <f t="shared" si="511"/>
        <v>明</v>
      </c>
      <c r="BI127" s="7" t="str">
        <f t="shared" si="511"/>
        <v>盟</v>
      </c>
      <c r="BJ127" s="7" t="str">
        <f t="shared" si="511"/>
        <v>迷</v>
      </c>
      <c r="BK127" s="7" t="str">
        <f t="shared" si="511"/>
        <v>銘</v>
      </c>
      <c r="BL127" s="7" t="str">
        <f t="shared" si="511"/>
        <v>鳴</v>
      </c>
      <c r="BM127" s="7" t="str">
        <f t="shared" si="511"/>
        <v>姪</v>
      </c>
      <c r="BN127" s="7" t="str">
        <f t="shared" si="511"/>
        <v>牝</v>
      </c>
      <c r="BP127" s="3" t="s">
        <v>336</v>
      </c>
      <c r="BQ127">
        <f t="shared" si="498"/>
        <v>19301</v>
      </c>
      <c r="BR127" s="3" t="s">
        <v>337</v>
      </c>
      <c r="BS127">
        <f t="shared" si="494"/>
        <v>19489</v>
      </c>
    </row>
    <row r="128" spans="1:71" x14ac:dyDescent="0.55000000000000004">
      <c r="C128" s="11" t="str">
        <f>DEC2HEX(CODE(C127),4)</f>
        <v>4B65</v>
      </c>
      <c r="D128" s="10" t="str">
        <f>DEC2HEX(CODE(D127),4)</f>
        <v>4B66</v>
      </c>
      <c r="E128" s="10" t="str">
        <f t="shared" ref="E128:AH128" si="512">DEC2HEX(CODE(E127),4)</f>
        <v>4B67</v>
      </c>
      <c r="F128" s="10" t="str">
        <f t="shared" si="512"/>
        <v>4B68</v>
      </c>
      <c r="G128" s="10" t="str">
        <f t="shared" si="512"/>
        <v>4B69</v>
      </c>
      <c r="H128" s="10" t="str">
        <f t="shared" si="512"/>
        <v>4B6A</v>
      </c>
      <c r="I128" s="10" t="str">
        <f t="shared" si="512"/>
        <v>4B6B</v>
      </c>
      <c r="J128" s="10" t="str">
        <f t="shared" si="512"/>
        <v>4B6C</v>
      </c>
      <c r="K128" s="10" t="str">
        <f t="shared" si="512"/>
        <v>4B6D</v>
      </c>
      <c r="L128" s="10" t="str">
        <f t="shared" si="512"/>
        <v>4B6E</v>
      </c>
      <c r="M128" s="10" t="str">
        <f t="shared" si="512"/>
        <v>4B6F</v>
      </c>
      <c r="N128" s="10" t="str">
        <f t="shared" si="512"/>
        <v>4B70</v>
      </c>
      <c r="O128" s="10" t="str">
        <f t="shared" si="512"/>
        <v>4B71</v>
      </c>
      <c r="P128" s="10" t="str">
        <f t="shared" si="512"/>
        <v>4B72</v>
      </c>
      <c r="Q128" s="10" t="str">
        <f t="shared" si="512"/>
        <v>4B73</v>
      </c>
      <c r="R128" s="10" t="str">
        <f t="shared" si="512"/>
        <v>4B74</v>
      </c>
      <c r="S128" s="11" t="str">
        <f t="shared" si="512"/>
        <v>4B75</v>
      </c>
      <c r="T128" s="10" t="str">
        <f t="shared" si="512"/>
        <v>4B76</v>
      </c>
      <c r="U128" s="10" t="str">
        <f t="shared" si="512"/>
        <v>4B77</v>
      </c>
      <c r="V128" s="10" t="str">
        <f t="shared" si="512"/>
        <v>4B78</v>
      </c>
      <c r="W128" s="10" t="str">
        <f t="shared" si="512"/>
        <v>4B79</v>
      </c>
      <c r="X128" s="10" t="str">
        <f t="shared" si="512"/>
        <v>4B7A</v>
      </c>
      <c r="Y128" s="10" t="str">
        <f t="shared" si="512"/>
        <v>4B7B</v>
      </c>
      <c r="Z128" s="10" t="str">
        <f t="shared" si="512"/>
        <v>4B7C</v>
      </c>
      <c r="AA128" s="10" t="str">
        <f t="shared" si="512"/>
        <v>4B7D</v>
      </c>
      <c r="AB128" s="10" t="str">
        <f t="shared" si="512"/>
        <v>4B7E</v>
      </c>
      <c r="AC128" s="10" t="str">
        <f t="shared" si="512"/>
        <v>4C21</v>
      </c>
      <c r="AD128" s="10" t="str">
        <f t="shared" si="512"/>
        <v>4C22</v>
      </c>
      <c r="AE128" s="10" t="str">
        <f t="shared" si="512"/>
        <v>4C23</v>
      </c>
      <c r="AF128" s="10" t="str">
        <f t="shared" si="512"/>
        <v>4C24</v>
      </c>
      <c r="AG128" s="10" t="str">
        <f t="shared" si="512"/>
        <v>4C25</v>
      </c>
      <c r="AH128" s="10" t="str">
        <f t="shared" si="512"/>
        <v>4C26</v>
      </c>
      <c r="AI128" s="11" t="str">
        <f>DEC2HEX(CODE(AI127),4)</f>
        <v>4C27</v>
      </c>
      <c r="AJ128" s="10" t="str">
        <f>DEC2HEX(CODE(AJ127),4)</f>
        <v>4C28</v>
      </c>
      <c r="AK128" s="10" t="str">
        <f t="shared" ref="AK128:BN128" si="513">DEC2HEX(CODE(AK127),4)</f>
        <v>4C29</v>
      </c>
      <c r="AL128" s="10" t="str">
        <f t="shared" si="513"/>
        <v>4C2A</v>
      </c>
      <c r="AM128" s="10" t="str">
        <f t="shared" si="513"/>
        <v>4C2B</v>
      </c>
      <c r="AN128" s="10" t="str">
        <f t="shared" si="513"/>
        <v>4C2C</v>
      </c>
      <c r="AO128" s="10" t="str">
        <f t="shared" si="513"/>
        <v>4C2D</v>
      </c>
      <c r="AP128" s="10" t="str">
        <f t="shared" si="513"/>
        <v>4C2E</v>
      </c>
      <c r="AQ128" s="10" t="str">
        <f t="shared" si="513"/>
        <v>4C2F</v>
      </c>
      <c r="AR128" s="10" t="str">
        <f t="shared" si="513"/>
        <v>4C30</v>
      </c>
      <c r="AS128" s="10" t="str">
        <f t="shared" si="513"/>
        <v>4C31</v>
      </c>
      <c r="AT128" s="10" t="str">
        <f t="shared" si="513"/>
        <v>4C32</v>
      </c>
      <c r="AU128" s="10" t="str">
        <f t="shared" si="513"/>
        <v>4C33</v>
      </c>
      <c r="AV128" s="10" t="str">
        <f t="shared" si="513"/>
        <v>4C34</v>
      </c>
      <c r="AW128" s="10" t="str">
        <f t="shared" si="513"/>
        <v>4C35</v>
      </c>
      <c r="AX128" s="10" t="str">
        <f t="shared" si="513"/>
        <v>4C36</v>
      </c>
      <c r="AY128" s="11" t="str">
        <f t="shared" si="513"/>
        <v>4C37</v>
      </c>
      <c r="AZ128" s="10" t="str">
        <f t="shared" si="513"/>
        <v>4C38</v>
      </c>
      <c r="BA128" s="10" t="str">
        <f t="shared" si="513"/>
        <v>4C39</v>
      </c>
      <c r="BB128" s="10" t="str">
        <f t="shared" si="513"/>
        <v>4C3A</v>
      </c>
      <c r="BC128" s="10" t="str">
        <f t="shared" si="513"/>
        <v>4C3B</v>
      </c>
      <c r="BD128" s="10" t="str">
        <f t="shared" si="513"/>
        <v>4C3C</v>
      </c>
      <c r="BE128" s="10" t="str">
        <f t="shared" si="513"/>
        <v>4C3D</v>
      </c>
      <c r="BF128" s="10" t="str">
        <f t="shared" si="513"/>
        <v>4C3E</v>
      </c>
      <c r="BG128" s="10" t="str">
        <f t="shared" si="513"/>
        <v>4C3F</v>
      </c>
      <c r="BH128" s="10" t="str">
        <f t="shared" si="513"/>
        <v>4C40</v>
      </c>
      <c r="BI128" s="10" t="str">
        <f t="shared" si="513"/>
        <v>4C41</v>
      </c>
      <c r="BJ128" s="10" t="str">
        <f t="shared" si="513"/>
        <v>4C42</v>
      </c>
      <c r="BK128" s="10" t="str">
        <f t="shared" si="513"/>
        <v>4C43</v>
      </c>
      <c r="BL128" s="10" t="str">
        <f t="shared" si="513"/>
        <v>4C44</v>
      </c>
      <c r="BM128" s="10" t="str">
        <f t="shared" si="513"/>
        <v>4C45</v>
      </c>
      <c r="BN128" s="10" t="str">
        <f t="shared" si="513"/>
        <v>4C46</v>
      </c>
    </row>
    <row r="129" spans="1:71" ht="26.5" x14ac:dyDescent="0.55000000000000004">
      <c r="A129">
        <f>A127+64*32</f>
        <v>129024</v>
      </c>
      <c r="B129" s="2" t="str">
        <f>DEC2HEX(A129,5)</f>
        <v>1F800</v>
      </c>
      <c r="C129" s="7" t="str">
        <f>CHAR(19527+C1)</f>
        <v>滅</v>
      </c>
      <c r="D129" s="7" t="str">
        <f t="shared" ref="D129:BF129" si="514">CHAR(19527+D1)</f>
        <v>免</v>
      </c>
      <c r="E129" s="7" t="str">
        <f t="shared" si="514"/>
        <v>棉</v>
      </c>
      <c r="F129" s="7" t="str">
        <f t="shared" si="514"/>
        <v>綿</v>
      </c>
      <c r="G129" s="7" t="str">
        <f t="shared" si="514"/>
        <v>緬</v>
      </c>
      <c r="H129" s="7" t="str">
        <f t="shared" si="514"/>
        <v>面</v>
      </c>
      <c r="I129" s="7" t="str">
        <f t="shared" si="514"/>
        <v>麺</v>
      </c>
      <c r="J129" s="7" t="str">
        <f t="shared" si="514"/>
        <v>摸</v>
      </c>
      <c r="K129" s="7" t="str">
        <f t="shared" si="514"/>
        <v>模</v>
      </c>
      <c r="L129" s="7" t="str">
        <f t="shared" si="514"/>
        <v>茂</v>
      </c>
      <c r="M129" s="7" t="str">
        <f t="shared" si="514"/>
        <v>妄</v>
      </c>
      <c r="N129" s="7" t="str">
        <f t="shared" si="514"/>
        <v>孟</v>
      </c>
      <c r="O129" s="7" t="str">
        <f t="shared" si="514"/>
        <v>毛</v>
      </c>
      <c r="P129" s="7" t="str">
        <f t="shared" si="514"/>
        <v>猛</v>
      </c>
      <c r="Q129" s="7" t="str">
        <f t="shared" si="514"/>
        <v>盲</v>
      </c>
      <c r="R129" s="7" t="str">
        <f t="shared" si="514"/>
        <v>網</v>
      </c>
      <c r="S129" s="7" t="str">
        <f t="shared" si="514"/>
        <v>耗</v>
      </c>
      <c r="T129" s="7" t="str">
        <f t="shared" si="514"/>
        <v>蒙</v>
      </c>
      <c r="U129" s="7" t="str">
        <f t="shared" si="514"/>
        <v>儲</v>
      </c>
      <c r="V129" s="7" t="str">
        <f t="shared" si="514"/>
        <v>木</v>
      </c>
      <c r="W129" s="7" t="str">
        <f t="shared" si="514"/>
        <v>黙</v>
      </c>
      <c r="X129" s="7" t="str">
        <f t="shared" si="514"/>
        <v>目</v>
      </c>
      <c r="Y129" s="7" t="str">
        <f t="shared" si="514"/>
        <v>杢</v>
      </c>
      <c r="Z129" s="7" t="str">
        <f t="shared" si="514"/>
        <v>勿</v>
      </c>
      <c r="AA129" s="7" t="str">
        <f t="shared" si="514"/>
        <v>餅</v>
      </c>
      <c r="AB129" s="7" t="str">
        <f t="shared" si="514"/>
        <v>尤</v>
      </c>
      <c r="AC129" s="7" t="str">
        <f t="shared" si="514"/>
        <v>戻</v>
      </c>
      <c r="AD129" s="7" t="str">
        <f t="shared" si="514"/>
        <v>籾</v>
      </c>
      <c r="AE129" s="7" t="str">
        <f t="shared" si="514"/>
        <v>貰</v>
      </c>
      <c r="AF129" s="7" t="str">
        <f t="shared" si="514"/>
        <v>問</v>
      </c>
      <c r="AG129" s="7" t="str">
        <f t="shared" si="514"/>
        <v>悶</v>
      </c>
      <c r="AH129" s="7" t="str">
        <f t="shared" si="514"/>
        <v>紋</v>
      </c>
      <c r="AI129" s="7" t="str">
        <f t="shared" si="514"/>
        <v>門</v>
      </c>
      <c r="AJ129" s="7" t="str">
        <f t="shared" si="514"/>
        <v>匁</v>
      </c>
      <c r="AK129" s="7" t="str">
        <f t="shared" si="514"/>
        <v>也</v>
      </c>
      <c r="AL129" s="7" t="str">
        <f t="shared" si="514"/>
        <v>冶</v>
      </c>
      <c r="AM129" s="7" t="str">
        <f t="shared" si="514"/>
        <v>夜</v>
      </c>
      <c r="AN129" s="7" t="str">
        <f t="shared" si="514"/>
        <v>爺</v>
      </c>
      <c r="AO129" s="7" t="str">
        <f t="shared" si="514"/>
        <v>耶</v>
      </c>
      <c r="AP129" s="7" t="str">
        <f t="shared" si="514"/>
        <v>野</v>
      </c>
      <c r="AQ129" s="7" t="str">
        <f t="shared" si="514"/>
        <v>弥</v>
      </c>
      <c r="AR129" s="7" t="str">
        <f t="shared" si="514"/>
        <v>矢</v>
      </c>
      <c r="AS129" s="7" t="str">
        <f t="shared" si="514"/>
        <v>厄</v>
      </c>
      <c r="AT129" s="7" t="str">
        <f t="shared" si="514"/>
        <v>役</v>
      </c>
      <c r="AU129" s="7" t="str">
        <f t="shared" si="514"/>
        <v>約</v>
      </c>
      <c r="AV129" s="7" t="str">
        <f t="shared" si="514"/>
        <v>薬</v>
      </c>
      <c r="AW129" s="7" t="str">
        <f t="shared" si="514"/>
        <v>訳</v>
      </c>
      <c r="AX129" s="7" t="str">
        <f t="shared" si="514"/>
        <v>躍</v>
      </c>
      <c r="AY129" s="7" t="str">
        <f t="shared" si="514"/>
        <v>靖</v>
      </c>
      <c r="AZ129" s="7" t="str">
        <f t="shared" si="514"/>
        <v>柳</v>
      </c>
      <c r="BA129" s="7" t="str">
        <f t="shared" si="514"/>
        <v>薮</v>
      </c>
      <c r="BB129" s="7" t="str">
        <f t="shared" si="514"/>
        <v>鑓</v>
      </c>
      <c r="BC129" s="7" t="str">
        <f t="shared" si="514"/>
        <v>愉</v>
      </c>
      <c r="BD129" s="7" t="str">
        <f t="shared" si="514"/>
        <v>愈</v>
      </c>
      <c r="BE129" s="7" t="str">
        <f t="shared" si="514"/>
        <v>油</v>
      </c>
      <c r="BF129" s="7" t="str">
        <f t="shared" si="514"/>
        <v>癒</v>
      </c>
      <c r="BG129" s="7" t="str">
        <f>CHAR(19745+BG1-56)</f>
        <v>諭</v>
      </c>
      <c r="BH129" s="7" t="str">
        <f t="shared" ref="BH129:BN129" si="515">CHAR(19745+BH1-56)</f>
        <v>輸</v>
      </c>
      <c r="BI129" s="7" t="str">
        <f t="shared" si="515"/>
        <v>唯</v>
      </c>
      <c r="BJ129" s="7" t="str">
        <f t="shared" si="515"/>
        <v>佑</v>
      </c>
      <c r="BK129" s="7" t="str">
        <f t="shared" si="515"/>
        <v>優</v>
      </c>
      <c r="BL129" s="7" t="str">
        <f t="shared" si="515"/>
        <v>勇</v>
      </c>
      <c r="BM129" s="7" t="str">
        <f t="shared" si="515"/>
        <v>友</v>
      </c>
      <c r="BN129" s="7" t="str">
        <f t="shared" si="515"/>
        <v>宥</v>
      </c>
      <c r="BP129" s="3" t="s">
        <v>27</v>
      </c>
      <c r="BQ129">
        <f>HEX2DEC(BP129)</f>
        <v>19527</v>
      </c>
      <c r="BR129" s="3" t="s">
        <v>274</v>
      </c>
      <c r="BS129">
        <f>HEX2DEC(BR129)</f>
        <v>19745</v>
      </c>
    </row>
    <row r="130" spans="1:71" x14ac:dyDescent="0.55000000000000004">
      <c r="C130" s="11" t="str">
        <f>DEC2HEX(CODE(C129),4)</f>
        <v>4C47</v>
      </c>
      <c r="D130" s="10" t="str">
        <f>DEC2HEX(CODE(D129),4)</f>
        <v>4C48</v>
      </c>
      <c r="E130" s="10" t="str">
        <f t="shared" ref="E130:AH130" si="516">DEC2HEX(CODE(E129),4)</f>
        <v>4C49</v>
      </c>
      <c r="F130" s="10" t="str">
        <f t="shared" si="516"/>
        <v>4C4A</v>
      </c>
      <c r="G130" s="10" t="str">
        <f t="shared" si="516"/>
        <v>4C4B</v>
      </c>
      <c r="H130" s="10" t="str">
        <f t="shared" si="516"/>
        <v>4C4C</v>
      </c>
      <c r="I130" s="10" t="str">
        <f t="shared" si="516"/>
        <v>4C4D</v>
      </c>
      <c r="J130" s="10" t="str">
        <f t="shared" si="516"/>
        <v>4C4E</v>
      </c>
      <c r="K130" s="10" t="str">
        <f t="shared" si="516"/>
        <v>4C4F</v>
      </c>
      <c r="L130" s="10" t="str">
        <f t="shared" si="516"/>
        <v>4C50</v>
      </c>
      <c r="M130" s="10" t="str">
        <f t="shared" si="516"/>
        <v>4C51</v>
      </c>
      <c r="N130" s="10" t="str">
        <f t="shared" si="516"/>
        <v>4C52</v>
      </c>
      <c r="O130" s="10" t="str">
        <f t="shared" si="516"/>
        <v>4C53</v>
      </c>
      <c r="P130" s="10" t="str">
        <f t="shared" si="516"/>
        <v>4C54</v>
      </c>
      <c r="Q130" s="10" t="str">
        <f t="shared" si="516"/>
        <v>4C55</v>
      </c>
      <c r="R130" s="10" t="str">
        <f t="shared" si="516"/>
        <v>4C56</v>
      </c>
      <c r="S130" s="11" t="str">
        <f t="shared" si="516"/>
        <v>4C57</v>
      </c>
      <c r="T130" s="10" t="str">
        <f t="shared" si="516"/>
        <v>4C58</v>
      </c>
      <c r="U130" s="10" t="str">
        <f t="shared" si="516"/>
        <v>4C59</v>
      </c>
      <c r="V130" s="10" t="str">
        <f t="shared" si="516"/>
        <v>4C5A</v>
      </c>
      <c r="W130" s="10" t="str">
        <f t="shared" si="516"/>
        <v>4C5B</v>
      </c>
      <c r="X130" s="10" t="str">
        <f t="shared" si="516"/>
        <v>4C5C</v>
      </c>
      <c r="Y130" s="10" t="str">
        <f t="shared" si="516"/>
        <v>4C5D</v>
      </c>
      <c r="Z130" s="10" t="str">
        <f t="shared" si="516"/>
        <v>4C5E</v>
      </c>
      <c r="AA130" s="10" t="str">
        <f t="shared" si="516"/>
        <v>4C5F</v>
      </c>
      <c r="AB130" s="10" t="str">
        <f t="shared" si="516"/>
        <v>4C60</v>
      </c>
      <c r="AC130" s="10" t="str">
        <f t="shared" si="516"/>
        <v>4C61</v>
      </c>
      <c r="AD130" s="10" t="str">
        <f t="shared" si="516"/>
        <v>4C62</v>
      </c>
      <c r="AE130" s="10" t="str">
        <f t="shared" si="516"/>
        <v>4C63</v>
      </c>
      <c r="AF130" s="10" t="str">
        <f t="shared" si="516"/>
        <v>4C64</v>
      </c>
      <c r="AG130" s="10" t="str">
        <f t="shared" si="516"/>
        <v>4C65</v>
      </c>
      <c r="AH130" s="10" t="str">
        <f t="shared" si="516"/>
        <v>4C66</v>
      </c>
      <c r="AI130" s="11" t="str">
        <f>DEC2HEX(CODE(AI129),4)</f>
        <v>4C67</v>
      </c>
      <c r="AJ130" s="10" t="str">
        <f>DEC2HEX(CODE(AJ129),4)</f>
        <v>4C68</v>
      </c>
      <c r="AK130" s="10" t="str">
        <f t="shared" ref="AK130:BN130" si="517">DEC2HEX(CODE(AK129),4)</f>
        <v>4C69</v>
      </c>
      <c r="AL130" s="10" t="str">
        <f t="shared" si="517"/>
        <v>4C6A</v>
      </c>
      <c r="AM130" s="10" t="str">
        <f t="shared" si="517"/>
        <v>4C6B</v>
      </c>
      <c r="AN130" s="10" t="str">
        <f t="shared" si="517"/>
        <v>4C6C</v>
      </c>
      <c r="AO130" s="10" t="str">
        <f t="shared" si="517"/>
        <v>4C6D</v>
      </c>
      <c r="AP130" s="10" t="str">
        <f t="shared" si="517"/>
        <v>4C6E</v>
      </c>
      <c r="AQ130" s="10" t="str">
        <f t="shared" si="517"/>
        <v>4C6F</v>
      </c>
      <c r="AR130" s="10" t="str">
        <f t="shared" si="517"/>
        <v>4C70</v>
      </c>
      <c r="AS130" s="10" t="str">
        <f t="shared" si="517"/>
        <v>4C71</v>
      </c>
      <c r="AT130" s="10" t="str">
        <f t="shared" si="517"/>
        <v>4C72</v>
      </c>
      <c r="AU130" s="10" t="str">
        <f t="shared" si="517"/>
        <v>4C73</v>
      </c>
      <c r="AV130" s="10" t="str">
        <f t="shared" si="517"/>
        <v>4C74</v>
      </c>
      <c r="AW130" s="10" t="str">
        <f t="shared" si="517"/>
        <v>4C75</v>
      </c>
      <c r="AX130" s="10" t="str">
        <f t="shared" si="517"/>
        <v>4C76</v>
      </c>
      <c r="AY130" s="11" t="str">
        <f t="shared" si="517"/>
        <v>4C77</v>
      </c>
      <c r="AZ130" s="10" t="str">
        <f t="shared" si="517"/>
        <v>4C78</v>
      </c>
      <c r="BA130" s="10" t="str">
        <f t="shared" si="517"/>
        <v>4C79</v>
      </c>
      <c r="BB130" s="10" t="str">
        <f t="shared" si="517"/>
        <v>4C7A</v>
      </c>
      <c r="BC130" s="10" t="str">
        <f t="shared" si="517"/>
        <v>4C7B</v>
      </c>
      <c r="BD130" s="10" t="str">
        <f t="shared" si="517"/>
        <v>4C7C</v>
      </c>
      <c r="BE130" s="10" t="str">
        <f t="shared" si="517"/>
        <v>4C7D</v>
      </c>
      <c r="BF130" s="10" t="str">
        <f t="shared" si="517"/>
        <v>4C7E</v>
      </c>
      <c r="BG130" s="10" t="str">
        <f t="shared" si="517"/>
        <v>4D21</v>
      </c>
      <c r="BH130" s="10" t="str">
        <f t="shared" si="517"/>
        <v>4D22</v>
      </c>
      <c r="BI130" s="10" t="str">
        <f t="shared" si="517"/>
        <v>4D23</v>
      </c>
      <c r="BJ130" s="10" t="str">
        <f t="shared" si="517"/>
        <v>4D24</v>
      </c>
      <c r="BK130" s="10" t="str">
        <f t="shared" si="517"/>
        <v>4D25</v>
      </c>
      <c r="BL130" s="10" t="str">
        <f t="shared" si="517"/>
        <v>4D26</v>
      </c>
      <c r="BM130" s="10" t="str">
        <f t="shared" si="517"/>
        <v>4D27</v>
      </c>
      <c r="BN130" s="10" t="str">
        <f t="shared" si="517"/>
        <v>4D28</v>
      </c>
    </row>
    <row r="131" spans="1:71" ht="26.5" x14ac:dyDescent="0.55000000000000004">
      <c r="A131">
        <f>A129+64*32</f>
        <v>131072</v>
      </c>
      <c r="B131" s="2" t="str">
        <f>DEC2HEX(A131,5)</f>
        <v>20000</v>
      </c>
      <c r="C131" s="7" t="str">
        <f>CHAR(19753+C$1)</f>
        <v>幽</v>
      </c>
      <c r="D131" s="7" t="str">
        <f t="shared" ref="D131:BN131" si="518">CHAR(19753+D1)</f>
        <v>悠</v>
      </c>
      <c r="E131" s="7" t="str">
        <f t="shared" si="518"/>
        <v>憂</v>
      </c>
      <c r="F131" s="7" t="str">
        <f t="shared" si="518"/>
        <v>揖</v>
      </c>
      <c r="G131" s="7" t="str">
        <f t="shared" si="518"/>
        <v>有</v>
      </c>
      <c r="H131" s="7" t="str">
        <f t="shared" si="518"/>
        <v>柚</v>
      </c>
      <c r="I131" s="7" t="str">
        <f t="shared" si="518"/>
        <v>湧</v>
      </c>
      <c r="J131" s="7" t="str">
        <f t="shared" si="518"/>
        <v>涌</v>
      </c>
      <c r="K131" s="7" t="str">
        <f t="shared" si="518"/>
        <v>猶</v>
      </c>
      <c r="L131" s="7" t="str">
        <f t="shared" si="518"/>
        <v>猷</v>
      </c>
      <c r="M131" s="7" t="str">
        <f t="shared" si="518"/>
        <v>由</v>
      </c>
      <c r="N131" s="7" t="str">
        <f t="shared" si="518"/>
        <v>祐</v>
      </c>
      <c r="O131" s="7" t="str">
        <f t="shared" si="518"/>
        <v>裕</v>
      </c>
      <c r="P131" s="7" t="str">
        <f t="shared" si="518"/>
        <v>誘</v>
      </c>
      <c r="Q131" s="7" t="str">
        <f t="shared" si="518"/>
        <v>遊</v>
      </c>
      <c r="R131" s="7" t="str">
        <f t="shared" si="518"/>
        <v>邑</v>
      </c>
      <c r="S131" s="7" t="str">
        <f t="shared" si="518"/>
        <v>郵</v>
      </c>
      <c r="T131" s="7" t="str">
        <f t="shared" si="518"/>
        <v>雄</v>
      </c>
      <c r="U131" s="7" t="str">
        <f t="shared" si="518"/>
        <v>融</v>
      </c>
      <c r="V131" s="7" t="str">
        <f t="shared" si="518"/>
        <v>夕</v>
      </c>
      <c r="W131" s="7" t="str">
        <f t="shared" si="518"/>
        <v>予</v>
      </c>
      <c r="X131" s="7" t="str">
        <f t="shared" si="518"/>
        <v>余</v>
      </c>
      <c r="Y131" s="7" t="str">
        <f t="shared" si="518"/>
        <v>与</v>
      </c>
      <c r="Z131" s="7" t="str">
        <f t="shared" si="518"/>
        <v>誉</v>
      </c>
      <c r="AA131" s="7" t="str">
        <f t="shared" si="518"/>
        <v>輿</v>
      </c>
      <c r="AB131" s="7" t="str">
        <f t="shared" si="518"/>
        <v>預</v>
      </c>
      <c r="AC131" s="7" t="str">
        <f t="shared" si="518"/>
        <v>傭</v>
      </c>
      <c r="AD131" s="7" t="str">
        <f t="shared" si="518"/>
        <v>幼</v>
      </c>
      <c r="AE131" s="7" t="str">
        <f t="shared" si="518"/>
        <v>妖</v>
      </c>
      <c r="AF131" s="7" t="str">
        <f t="shared" si="518"/>
        <v>容</v>
      </c>
      <c r="AG131" s="7" t="str">
        <f t="shared" si="518"/>
        <v>庸</v>
      </c>
      <c r="AH131" s="7" t="str">
        <f t="shared" si="518"/>
        <v>揚</v>
      </c>
      <c r="AI131" s="7" t="str">
        <f t="shared" si="518"/>
        <v>揺</v>
      </c>
      <c r="AJ131" s="7" t="str">
        <f t="shared" si="518"/>
        <v>擁</v>
      </c>
      <c r="AK131" s="7" t="str">
        <f t="shared" si="518"/>
        <v>曜</v>
      </c>
      <c r="AL131" s="7" t="str">
        <f t="shared" si="518"/>
        <v>楊</v>
      </c>
      <c r="AM131" s="7" t="str">
        <f t="shared" si="518"/>
        <v>様</v>
      </c>
      <c r="AN131" s="7" t="str">
        <f t="shared" si="518"/>
        <v>洋</v>
      </c>
      <c r="AO131" s="7" t="str">
        <f t="shared" si="518"/>
        <v>溶</v>
      </c>
      <c r="AP131" s="7" t="str">
        <f t="shared" si="518"/>
        <v>熔</v>
      </c>
      <c r="AQ131" s="7" t="str">
        <f t="shared" si="518"/>
        <v>用</v>
      </c>
      <c r="AR131" s="7" t="str">
        <f t="shared" si="518"/>
        <v>窯</v>
      </c>
      <c r="AS131" s="7" t="str">
        <f t="shared" si="518"/>
        <v>羊</v>
      </c>
      <c r="AT131" s="7" t="str">
        <f t="shared" si="518"/>
        <v>耀</v>
      </c>
      <c r="AU131" s="7" t="str">
        <f t="shared" si="518"/>
        <v>葉</v>
      </c>
      <c r="AV131" s="7" t="str">
        <f t="shared" si="518"/>
        <v>蓉</v>
      </c>
      <c r="AW131" s="7" t="str">
        <f t="shared" si="518"/>
        <v>要</v>
      </c>
      <c r="AX131" s="7" t="str">
        <f t="shared" si="518"/>
        <v>謡</v>
      </c>
      <c r="AY131" s="7" t="str">
        <f t="shared" si="518"/>
        <v>踊</v>
      </c>
      <c r="AZ131" s="7" t="str">
        <f t="shared" si="518"/>
        <v>遥</v>
      </c>
      <c r="BA131" s="7" t="str">
        <f t="shared" si="518"/>
        <v>陽</v>
      </c>
      <c r="BB131" s="7" t="str">
        <f t="shared" si="518"/>
        <v>養</v>
      </c>
      <c r="BC131" s="7" t="str">
        <f t="shared" si="518"/>
        <v>慾</v>
      </c>
      <c r="BD131" s="7" t="str">
        <f t="shared" si="518"/>
        <v>抑</v>
      </c>
      <c r="BE131" s="7" t="str">
        <f t="shared" si="518"/>
        <v>欲</v>
      </c>
      <c r="BF131" s="7" t="str">
        <f t="shared" si="518"/>
        <v>沃</v>
      </c>
      <c r="BG131" s="7" t="str">
        <f t="shared" si="518"/>
        <v>浴</v>
      </c>
      <c r="BH131" s="7" t="str">
        <f t="shared" si="518"/>
        <v>翌</v>
      </c>
      <c r="BI131" s="7" t="str">
        <f t="shared" si="518"/>
        <v>翼</v>
      </c>
      <c r="BJ131" s="7" t="str">
        <f t="shared" si="518"/>
        <v>淀</v>
      </c>
      <c r="BK131" s="7" t="str">
        <f t="shared" si="518"/>
        <v>羅</v>
      </c>
      <c r="BL131" s="7" t="str">
        <f t="shared" si="518"/>
        <v>螺</v>
      </c>
      <c r="BM131" s="7" t="str">
        <f t="shared" si="518"/>
        <v>裸</v>
      </c>
      <c r="BN131" s="7" t="str">
        <f t="shared" si="518"/>
        <v>来</v>
      </c>
      <c r="BP131" s="3" t="s">
        <v>275</v>
      </c>
      <c r="BQ131">
        <f t="shared" ref="BQ131:BQ133" si="519">HEX2DEC(BP131)</f>
        <v>19753</v>
      </c>
    </row>
    <row r="132" spans="1:71" x14ac:dyDescent="0.55000000000000004">
      <c r="C132" s="11" t="str">
        <f>DEC2HEX(CODE(C131),4)</f>
        <v>4D29</v>
      </c>
      <c r="D132" s="10" t="str">
        <f>DEC2HEX(CODE(D131),4)</f>
        <v>4D2A</v>
      </c>
      <c r="E132" s="10" t="str">
        <f t="shared" ref="E132:AH132" si="520">DEC2HEX(CODE(E131),4)</f>
        <v>4D2B</v>
      </c>
      <c r="F132" s="10" t="str">
        <f t="shared" si="520"/>
        <v>4D2C</v>
      </c>
      <c r="G132" s="10" t="str">
        <f t="shared" si="520"/>
        <v>4D2D</v>
      </c>
      <c r="H132" s="10" t="str">
        <f t="shared" si="520"/>
        <v>4D2E</v>
      </c>
      <c r="I132" s="10" t="str">
        <f t="shared" si="520"/>
        <v>4D2F</v>
      </c>
      <c r="J132" s="10" t="str">
        <f t="shared" si="520"/>
        <v>4D30</v>
      </c>
      <c r="K132" s="10" t="str">
        <f t="shared" si="520"/>
        <v>4D31</v>
      </c>
      <c r="L132" s="10" t="str">
        <f t="shared" si="520"/>
        <v>4D32</v>
      </c>
      <c r="M132" s="10" t="str">
        <f t="shared" si="520"/>
        <v>4D33</v>
      </c>
      <c r="N132" s="10" t="str">
        <f t="shared" si="520"/>
        <v>4D34</v>
      </c>
      <c r="O132" s="10" t="str">
        <f t="shared" si="520"/>
        <v>4D35</v>
      </c>
      <c r="P132" s="10" t="str">
        <f t="shared" si="520"/>
        <v>4D36</v>
      </c>
      <c r="Q132" s="10" t="str">
        <f t="shared" si="520"/>
        <v>4D37</v>
      </c>
      <c r="R132" s="10" t="str">
        <f t="shared" si="520"/>
        <v>4D38</v>
      </c>
      <c r="S132" s="11" t="str">
        <f t="shared" si="520"/>
        <v>4D39</v>
      </c>
      <c r="T132" s="10" t="str">
        <f t="shared" si="520"/>
        <v>4D3A</v>
      </c>
      <c r="U132" s="10" t="str">
        <f t="shared" si="520"/>
        <v>4D3B</v>
      </c>
      <c r="V132" s="10" t="str">
        <f t="shared" si="520"/>
        <v>4D3C</v>
      </c>
      <c r="W132" s="10" t="str">
        <f t="shared" si="520"/>
        <v>4D3D</v>
      </c>
      <c r="X132" s="10" t="str">
        <f t="shared" si="520"/>
        <v>4D3E</v>
      </c>
      <c r="Y132" s="10" t="str">
        <f t="shared" si="520"/>
        <v>4D3F</v>
      </c>
      <c r="Z132" s="10" t="str">
        <f t="shared" si="520"/>
        <v>4D40</v>
      </c>
      <c r="AA132" s="10" t="str">
        <f t="shared" si="520"/>
        <v>4D41</v>
      </c>
      <c r="AB132" s="10" t="str">
        <f t="shared" si="520"/>
        <v>4D42</v>
      </c>
      <c r="AC132" s="10" t="str">
        <f t="shared" si="520"/>
        <v>4D43</v>
      </c>
      <c r="AD132" s="10" t="str">
        <f t="shared" si="520"/>
        <v>4D44</v>
      </c>
      <c r="AE132" s="10" t="str">
        <f t="shared" si="520"/>
        <v>4D45</v>
      </c>
      <c r="AF132" s="10" t="str">
        <f t="shared" si="520"/>
        <v>4D46</v>
      </c>
      <c r="AG132" s="10" t="str">
        <f t="shared" si="520"/>
        <v>4D47</v>
      </c>
      <c r="AH132" s="10" t="str">
        <f t="shared" si="520"/>
        <v>4D48</v>
      </c>
      <c r="AI132" s="11" t="str">
        <f>DEC2HEX(CODE(AI131),4)</f>
        <v>4D49</v>
      </c>
      <c r="AJ132" s="10" t="str">
        <f>DEC2HEX(CODE(AJ131),4)</f>
        <v>4D4A</v>
      </c>
      <c r="AK132" s="10" t="str">
        <f t="shared" ref="AK132:BN132" si="521">DEC2HEX(CODE(AK131),4)</f>
        <v>4D4B</v>
      </c>
      <c r="AL132" s="10" t="str">
        <f t="shared" si="521"/>
        <v>4D4C</v>
      </c>
      <c r="AM132" s="10" t="str">
        <f t="shared" si="521"/>
        <v>4D4D</v>
      </c>
      <c r="AN132" s="10" t="str">
        <f t="shared" si="521"/>
        <v>4D4E</v>
      </c>
      <c r="AO132" s="10" t="str">
        <f t="shared" si="521"/>
        <v>4D4F</v>
      </c>
      <c r="AP132" s="10" t="str">
        <f t="shared" si="521"/>
        <v>4D50</v>
      </c>
      <c r="AQ132" s="10" t="str">
        <f t="shared" si="521"/>
        <v>4D51</v>
      </c>
      <c r="AR132" s="10" t="str">
        <f t="shared" si="521"/>
        <v>4D52</v>
      </c>
      <c r="AS132" s="10" t="str">
        <f t="shared" si="521"/>
        <v>4D53</v>
      </c>
      <c r="AT132" s="10" t="str">
        <f t="shared" si="521"/>
        <v>4D54</v>
      </c>
      <c r="AU132" s="10" t="str">
        <f t="shared" si="521"/>
        <v>4D55</v>
      </c>
      <c r="AV132" s="10" t="str">
        <f t="shared" si="521"/>
        <v>4D56</v>
      </c>
      <c r="AW132" s="10" t="str">
        <f t="shared" si="521"/>
        <v>4D57</v>
      </c>
      <c r="AX132" s="10" t="str">
        <f t="shared" si="521"/>
        <v>4D58</v>
      </c>
      <c r="AY132" s="11" t="str">
        <f t="shared" si="521"/>
        <v>4D59</v>
      </c>
      <c r="AZ132" s="10" t="str">
        <f t="shared" si="521"/>
        <v>4D5A</v>
      </c>
      <c r="BA132" s="10" t="str">
        <f t="shared" si="521"/>
        <v>4D5B</v>
      </c>
      <c r="BB132" s="10" t="str">
        <f t="shared" si="521"/>
        <v>4D5C</v>
      </c>
      <c r="BC132" s="10" t="str">
        <f t="shared" si="521"/>
        <v>4D5D</v>
      </c>
      <c r="BD132" s="10" t="str">
        <f t="shared" si="521"/>
        <v>4D5E</v>
      </c>
      <c r="BE132" s="10" t="str">
        <f t="shared" si="521"/>
        <v>4D5F</v>
      </c>
      <c r="BF132" s="10" t="str">
        <f t="shared" si="521"/>
        <v>4D60</v>
      </c>
      <c r="BG132" s="10" t="str">
        <f t="shared" si="521"/>
        <v>4D61</v>
      </c>
      <c r="BH132" s="10" t="str">
        <f t="shared" si="521"/>
        <v>4D62</v>
      </c>
      <c r="BI132" s="10" t="str">
        <f t="shared" si="521"/>
        <v>4D63</v>
      </c>
      <c r="BJ132" s="10" t="str">
        <f t="shared" si="521"/>
        <v>4D64</v>
      </c>
      <c r="BK132" s="10" t="str">
        <f t="shared" si="521"/>
        <v>4D65</v>
      </c>
      <c r="BL132" s="10" t="str">
        <f t="shared" si="521"/>
        <v>4D66</v>
      </c>
      <c r="BM132" s="10" t="str">
        <f t="shared" si="521"/>
        <v>4D67</v>
      </c>
      <c r="BN132" s="10" t="str">
        <f t="shared" si="521"/>
        <v>4D68</v>
      </c>
    </row>
    <row r="133" spans="1:71" ht="26.5" x14ac:dyDescent="0.55000000000000004">
      <c r="A133">
        <f>A131+64*32</f>
        <v>133120</v>
      </c>
      <c r="B133" s="2" t="str">
        <f>DEC2HEX(A133,5)</f>
        <v>20800</v>
      </c>
      <c r="C133" s="7" t="str">
        <f>CHAR(19817+C$1)</f>
        <v>莱</v>
      </c>
      <c r="D133" s="7" t="str">
        <f t="shared" ref="D133:X133" si="522">CHAR(19817+D$1)</f>
        <v>頼</v>
      </c>
      <c r="E133" s="7" t="str">
        <f t="shared" si="522"/>
        <v>雷</v>
      </c>
      <c r="F133" s="7" t="str">
        <f t="shared" si="522"/>
        <v>洛</v>
      </c>
      <c r="G133" s="7" t="str">
        <f t="shared" si="522"/>
        <v>絡</v>
      </c>
      <c r="H133" s="7" t="str">
        <f t="shared" si="522"/>
        <v>落</v>
      </c>
      <c r="I133" s="7" t="str">
        <f t="shared" si="522"/>
        <v>酪</v>
      </c>
      <c r="J133" s="7" t="str">
        <f t="shared" si="522"/>
        <v>乱</v>
      </c>
      <c r="K133" s="7" t="str">
        <f t="shared" si="522"/>
        <v>卵</v>
      </c>
      <c r="L133" s="7" t="str">
        <f t="shared" si="522"/>
        <v>嵐</v>
      </c>
      <c r="M133" s="7" t="str">
        <f t="shared" si="522"/>
        <v>欄</v>
      </c>
      <c r="N133" s="7" t="str">
        <f t="shared" si="522"/>
        <v>濫</v>
      </c>
      <c r="O133" s="7" t="str">
        <f t="shared" si="522"/>
        <v>藍</v>
      </c>
      <c r="P133" s="7" t="str">
        <f t="shared" si="522"/>
        <v>蘭</v>
      </c>
      <c r="Q133" s="7" t="str">
        <f t="shared" si="522"/>
        <v>覧</v>
      </c>
      <c r="R133" s="7" t="str">
        <f t="shared" si="522"/>
        <v>利</v>
      </c>
      <c r="S133" s="7" t="str">
        <f t="shared" si="522"/>
        <v>吏</v>
      </c>
      <c r="T133" s="7" t="str">
        <f t="shared" si="522"/>
        <v>履</v>
      </c>
      <c r="U133" s="7" t="str">
        <f t="shared" si="522"/>
        <v>李</v>
      </c>
      <c r="V133" s="7" t="str">
        <f t="shared" si="522"/>
        <v>梨</v>
      </c>
      <c r="W133" s="7" t="str">
        <f t="shared" si="522"/>
        <v>理</v>
      </c>
      <c r="X133" s="7" t="str">
        <f t="shared" si="522"/>
        <v>璃</v>
      </c>
      <c r="Y133" s="7" t="str">
        <f>CHAR(20001+Y$1-22)</f>
        <v>痢</v>
      </c>
      <c r="Z133" s="7" t="str">
        <f t="shared" ref="Z133:BN133" si="523">CHAR(20001+Z$1-22)</f>
        <v>裏</v>
      </c>
      <c r="AA133" s="7" t="str">
        <f t="shared" si="523"/>
        <v>裡</v>
      </c>
      <c r="AB133" s="7" t="str">
        <f t="shared" si="523"/>
        <v>里</v>
      </c>
      <c r="AC133" s="7" t="str">
        <f t="shared" si="523"/>
        <v>離</v>
      </c>
      <c r="AD133" s="7" t="str">
        <f t="shared" si="523"/>
        <v>陸</v>
      </c>
      <c r="AE133" s="7" t="str">
        <f t="shared" si="523"/>
        <v>律</v>
      </c>
      <c r="AF133" s="7" t="str">
        <f t="shared" si="523"/>
        <v>率</v>
      </c>
      <c r="AG133" s="7" t="str">
        <f t="shared" si="523"/>
        <v>立</v>
      </c>
      <c r="AH133" s="7" t="str">
        <f t="shared" si="523"/>
        <v>葎</v>
      </c>
      <c r="AI133" s="7" t="str">
        <f t="shared" si="523"/>
        <v>掠</v>
      </c>
      <c r="AJ133" s="7" t="str">
        <f t="shared" si="523"/>
        <v>略</v>
      </c>
      <c r="AK133" s="7" t="str">
        <f t="shared" si="523"/>
        <v>劉</v>
      </c>
      <c r="AL133" s="7" t="str">
        <f t="shared" si="523"/>
        <v>流</v>
      </c>
      <c r="AM133" s="7" t="str">
        <f t="shared" si="523"/>
        <v>溜</v>
      </c>
      <c r="AN133" s="7" t="str">
        <f t="shared" si="523"/>
        <v>琉</v>
      </c>
      <c r="AO133" s="7" t="str">
        <f t="shared" si="523"/>
        <v>留</v>
      </c>
      <c r="AP133" s="7" t="str">
        <f t="shared" si="523"/>
        <v>硫</v>
      </c>
      <c r="AQ133" s="7" t="str">
        <f t="shared" si="523"/>
        <v>粒</v>
      </c>
      <c r="AR133" s="7" t="str">
        <f t="shared" si="523"/>
        <v>隆</v>
      </c>
      <c r="AS133" s="7" t="str">
        <f t="shared" si="523"/>
        <v>竜</v>
      </c>
      <c r="AT133" s="7" t="str">
        <f t="shared" si="523"/>
        <v>龍</v>
      </c>
      <c r="AU133" s="7" t="str">
        <f t="shared" si="523"/>
        <v>侶</v>
      </c>
      <c r="AV133" s="7" t="str">
        <f t="shared" si="523"/>
        <v>慮</v>
      </c>
      <c r="AW133" s="7" t="str">
        <f t="shared" si="523"/>
        <v>旅</v>
      </c>
      <c r="AX133" s="7" t="str">
        <f t="shared" si="523"/>
        <v>虜</v>
      </c>
      <c r="AY133" s="7" t="str">
        <f t="shared" si="523"/>
        <v>了</v>
      </c>
      <c r="AZ133" s="7" t="str">
        <f t="shared" si="523"/>
        <v>亮</v>
      </c>
      <c r="BA133" s="7" t="str">
        <f t="shared" si="523"/>
        <v>僚</v>
      </c>
      <c r="BB133" s="7" t="str">
        <f t="shared" si="523"/>
        <v>両</v>
      </c>
      <c r="BC133" s="7" t="str">
        <f t="shared" si="523"/>
        <v>凌</v>
      </c>
      <c r="BD133" s="7" t="str">
        <f t="shared" si="523"/>
        <v>寮</v>
      </c>
      <c r="BE133" s="7" t="str">
        <f t="shared" si="523"/>
        <v>料</v>
      </c>
      <c r="BF133" s="7" t="str">
        <f t="shared" si="523"/>
        <v>梁</v>
      </c>
      <c r="BG133" s="7" t="str">
        <f t="shared" si="523"/>
        <v>涼</v>
      </c>
      <c r="BH133" s="7" t="str">
        <f t="shared" si="523"/>
        <v>猟</v>
      </c>
      <c r="BI133" s="7" t="str">
        <f t="shared" si="523"/>
        <v>療</v>
      </c>
      <c r="BJ133" s="7" t="str">
        <f t="shared" si="523"/>
        <v>瞭</v>
      </c>
      <c r="BK133" s="7" t="str">
        <f t="shared" si="523"/>
        <v>稜</v>
      </c>
      <c r="BL133" s="7" t="str">
        <f t="shared" si="523"/>
        <v>糧</v>
      </c>
      <c r="BM133" s="7" t="str">
        <f t="shared" si="523"/>
        <v>良</v>
      </c>
      <c r="BN133" s="7" t="str">
        <f t="shared" si="523"/>
        <v>諒</v>
      </c>
      <c r="BP133" s="3" t="s">
        <v>276</v>
      </c>
      <c r="BQ133">
        <f t="shared" si="519"/>
        <v>19817</v>
      </c>
      <c r="BR133" s="3" t="s">
        <v>277</v>
      </c>
      <c r="BS133">
        <f>HEX2DEC(BR133)</f>
        <v>20001</v>
      </c>
    </row>
    <row r="134" spans="1:71" x14ac:dyDescent="0.55000000000000004">
      <c r="C134" s="11" t="str">
        <f>DEC2HEX(CODE(C133),4)</f>
        <v>4D69</v>
      </c>
      <c r="D134" s="10" t="str">
        <f>DEC2HEX(CODE(D133),4)</f>
        <v>4D6A</v>
      </c>
      <c r="E134" s="10" t="str">
        <f t="shared" ref="E134:AH134" si="524">DEC2HEX(CODE(E133),4)</f>
        <v>4D6B</v>
      </c>
      <c r="F134" s="10" t="str">
        <f t="shared" si="524"/>
        <v>4D6C</v>
      </c>
      <c r="G134" s="10" t="str">
        <f t="shared" si="524"/>
        <v>4D6D</v>
      </c>
      <c r="H134" s="10" t="str">
        <f t="shared" si="524"/>
        <v>4D6E</v>
      </c>
      <c r="I134" s="10" t="str">
        <f t="shared" si="524"/>
        <v>4D6F</v>
      </c>
      <c r="J134" s="10" t="str">
        <f t="shared" si="524"/>
        <v>4D70</v>
      </c>
      <c r="K134" s="10" t="str">
        <f t="shared" si="524"/>
        <v>4D71</v>
      </c>
      <c r="L134" s="10" t="str">
        <f t="shared" si="524"/>
        <v>4D72</v>
      </c>
      <c r="M134" s="10" t="str">
        <f t="shared" si="524"/>
        <v>4D73</v>
      </c>
      <c r="N134" s="10" t="str">
        <f t="shared" si="524"/>
        <v>4D74</v>
      </c>
      <c r="O134" s="10" t="str">
        <f t="shared" si="524"/>
        <v>4D75</v>
      </c>
      <c r="P134" s="10" t="str">
        <f t="shared" si="524"/>
        <v>4D76</v>
      </c>
      <c r="Q134" s="10" t="str">
        <f t="shared" si="524"/>
        <v>4D77</v>
      </c>
      <c r="R134" s="10" t="str">
        <f t="shared" si="524"/>
        <v>4D78</v>
      </c>
      <c r="S134" s="11" t="str">
        <f t="shared" si="524"/>
        <v>4D79</v>
      </c>
      <c r="T134" s="10" t="str">
        <f t="shared" si="524"/>
        <v>4D7A</v>
      </c>
      <c r="U134" s="10" t="str">
        <f t="shared" si="524"/>
        <v>4D7B</v>
      </c>
      <c r="V134" s="10" t="str">
        <f t="shared" si="524"/>
        <v>4D7C</v>
      </c>
      <c r="W134" s="10" t="str">
        <f t="shared" si="524"/>
        <v>4D7D</v>
      </c>
      <c r="X134" s="10" t="str">
        <f t="shared" si="524"/>
        <v>4D7E</v>
      </c>
      <c r="Y134" s="10" t="str">
        <f t="shared" si="524"/>
        <v>4E21</v>
      </c>
      <c r="Z134" s="10" t="str">
        <f t="shared" si="524"/>
        <v>4E22</v>
      </c>
      <c r="AA134" s="10" t="str">
        <f t="shared" si="524"/>
        <v>4E23</v>
      </c>
      <c r="AB134" s="10" t="str">
        <f t="shared" si="524"/>
        <v>4E24</v>
      </c>
      <c r="AC134" s="10" t="str">
        <f t="shared" si="524"/>
        <v>4E25</v>
      </c>
      <c r="AD134" s="10" t="str">
        <f t="shared" si="524"/>
        <v>4E26</v>
      </c>
      <c r="AE134" s="10" t="str">
        <f t="shared" si="524"/>
        <v>4E27</v>
      </c>
      <c r="AF134" s="10" t="str">
        <f t="shared" si="524"/>
        <v>4E28</v>
      </c>
      <c r="AG134" s="10" t="str">
        <f t="shared" si="524"/>
        <v>4E29</v>
      </c>
      <c r="AH134" s="10" t="str">
        <f t="shared" si="524"/>
        <v>4E2A</v>
      </c>
      <c r="AI134" s="11" t="str">
        <f>DEC2HEX(CODE(AI133),4)</f>
        <v>4E2B</v>
      </c>
      <c r="AJ134" s="10" t="str">
        <f>DEC2HEX(CODE(AJ133),4)</f>
        <v>4E2C</v>
      </c>
      <c r="AK134" s="10" t="str">
        <f t="shared" ref="AK134:BN134" si="525">DEC2HEX(CODE(AK133),4)</f>
        <v>4E2D</v>
      </c>
      <c r="AL134" s="10" t="str">
        <f t="shared" si="525"/>
        <v>4E2E</v>
      </c>
      <c r="AM134" s="10" t="str">
        <f t="shared" si="525"/>
        <v>4E2F</v>
      </c>
      <c r="AN134" s="10" t="str">
        <f t="shared" si="525"/>
        <v>4E30</v>
      </c>
      <c r="AO134" s="10" t="str">
        <f t="shared" si="525"/>
        <v>4E31</v>
      </c>
      <c r="AP134" s="10" t="str">
        <f t="shared" si="525"/>
        <v>4E32</v>
      </c>
      <c r="AQ134" s="10" t="str">
        <f t="shared" si="525"/>
        <v>4E33</v>
      </c>
      <c r="AR134" s="10" t="str">
        <f t="shared" si="525"/>
        <v>4E34</v>
      </c>
      <c r="AS134" s="10" t="str">
        <f t="shared" si="525"/>
        <v>4E35</v>
      </c>
      <c r="AT134" s="10" t="str">
        <f t="shared" si="525"/>
        <v>4E36</v>
      </c>
      <c r="AU134" s="10" t="str">
        <f t="shared" si="525"/>
        <v>4E37</v>
      </c>
      <c r="AV134" s="10" t="str">
        <f t="shared" si="525"/>
        <v>4E38</v>
      </c>
      <c r="AW134" s="10" t="str">
        <f t="shared" si="525"/>
        <v>4E39</v>
      </c>
      <c r="AX134" s="10" t="str">
        <f t="shared" si="525"/>
        <v>4E3A</v>
      </c>
      <c r="AY134" s="11" t="str">
        <f t="shared" si="525"/>
        <v>4E3B</v>
      </c>
      <c r="AZ134" s="10" t="str">
        <f t="shared" si="525"/>
        <v>4E3C</v>
      </c>
      <c r="BA134" s="10" t="str">
        <f t="shared" si="525"/>
        <v>4E3D</v>
      </c>
      <c r="BB134" s="10" t="str">
        <f t="shared" si="525"/>
        <v>4E3E</v>
      </c>
      <c r="BC134" s="10" t="str">
        <f t="shared" si="525"/>
        <v>4E3F</v>
      </c>
      <c r="BD134" s="10" t="str">
        <f t="shared" si="525"/>
        <v>4E40</v>
      </c>
      <c r="BE134" s="10" t="str">
        <f t="shared" si="525"/>
        <v>4E41</v>
      </c>
      <c r="BF134" s="10" t="str">
        <f t="shared" si="525"/>
        <v>4E42</v>
      </c>
      <c r="BG134" s="10" t="str">
        <f t="shared" si="525"/>
        <v>4E43</v>
      </c>
      <c r="BH134" s="10" t="str">
        <f t="shared" si="525"/>
        <v>4E44</v>
      </c>
      <c r="BI134" s="10" t="str">
        <f t="shared" si="525"/>
        <v>4E45</v>
      </c>
      <c r="BJ134" s="10" t="str">
        <f t="shared" si="525"/>
        <v>4E46</v>
      </c>
      <c r="BK134" s="10" t="str">
        <f t="shared" si="525"/>
        <v>4E47</v>
      </c>
      <c r="BL134" s="10" t="str">
        <f t="shared" si="525"/>
        <v>4E48</v>
      </c>
      <c r="BM134" s="10" t="str">
        <f t="shared" si="525"/>
        <v>4E49</v>
      </c>
      <c r="BN134" s="10" t="str">
        <f t="shared" si="525"/>
        <v>4E4A</v>
      </c>
    </row>
    <row r="135" spans="1:71" ht="26.5" x14ac:dyDescent="0.55000000000000004">
      <c r="A135">
        <f>A133+64*32</f>
        <v>135168</v>
      </c>
      <c r="B135" s="2" t="str">
        <f>DEC2HEX(A135,5)</f>
        <v>21000</v>
      </c>
      <c r="C135" s="7" t="str">
        <f>CHAR(20043+C1)</f>
        <v>遼</v>
      </c>
      <c r="D135" s="7" t="str">
        <f>CHAR(20043+D1)</f>
        <v>量</v>
      </c>
      <c r="E135" s="7" t="str">
        <f t="shared" ref="E135:BB135" si="526">CHAR(20043+E1)</f>
        <v>陵</v>
      </c>
      <c r="F135" s="7" t="str">
        <f t="shared" si="526"/>
        <v>領</v>
      </c>
      <c r="G135" s="7" t="str">
        <f t="shared" si="526"/>
        <v>力</v>
      </c>
      <c r="H135" s="7" t="str">
        <f t="shared" si="526"/>
        <v>緑</v>
      </c>
      <c r="I135" s="7" t="str">
        <f t="shared" si="526"/>
        <v>倫</v>
      </c>
      <c r="J135" s="7" t="str">
        <f t="shared" si="526"/>
        <v>厘</v>
      </c>
      <c r="K135" s="7" t="str">
        <f t="shared" si="526"/>
        <v>林</v>
      </c>
      <c r="L135" s="7" t="str">
        <f t="shared" si="526"/>
        <v>淋</v>
      </c>
      <c r="M135" s="7" t="str">
        <f t="shared" si="526"/>
        <v>燐</v>
      </c>
      <c r="N135" s="7" t="str">
        <f t="shared" si="526"/>
        <v>琳</v>
      </c>
      <c r="O135" s="7" t="str">
        <f t="shared" si="526"/>
        <v>臨</v>
      </c>
      <c r="P135" s="7" t="str">
        <f t="shared" si="526"/>
        <v>輪</v>
      </c>
      <c r="Q135" s="7" t="str">
        <f t="shared" si="526"/>
        <v>隣</v>
      </c>
      <c r="R135" s="7" t="str">
        <f t="shared" si="526"/>
        <v>鱗</v>
      </c>
      <c r="S135" s="7" t="str">
        <f t="shared" si="526"/>
        <v>麟</v>
      </c>
      <c r="T135" s="7" t="str">
        <f t="shared" si="526"/>
        <v>瑠</v>
      </c>
      <c r="U135" s="7" t="str">
        <f t="shared" si="526"/>
        <v>塁</v>
      </c>
      <c r="V135" s="7" t="str">
        <f t="shared" si="526"/>
        <v>涙</v>
      </c>
      <c r="W135" s="7" t="str">
        <f t="shared" si="526"/>
        <v>累</v>
      </c>
      <c r="X135" s="7" t="str">
        <f t="shared" si="526"/>
        <v>類</v>
      </c>
      <c r="Y135" s="7" t="str">
        <f t="shared" si="526"/>
        <v>令</v>
      </c>
      <c r="Z135" s="7" t="str">
        <f t="shared" si="526"/>
        <v>伶</v>
      </c>
      <c r="AA135" s="7" t="str">
        <f t="shared" si="526"/>
        <v>例</v>
      </c>
      <c r="AB135" s="7" t="str">
        <f t="shared" si="526"/>
        <v>冷</v>
      </c>
      <c r="AC135" s="7" t="str">
        <f t="shared" si="526"/>
        <v>励</v>
      </c>
      <c r="AD135" s="7" t="str">
        <f t="shared" si="526"/>
        <v>嶺</v>
      </c>
      <c r="AE135" s="7" t="str">
        <f t="shared" si="526"/>
        <v>怜</v>
      </c>
      <c r="AF135" s="7" t="str">
        <f t="shared" si="526"/>
        <v>玲</v>
      </c>
      <c r="AG135" s="7" t="str">
        <f t="shared" si="526"/>
        <v>礼</v>
      </c>
      <c r="AH135" s="7" t="str">
        <f t="shared" si="526"/>
        <v>苓</v>
      </c>
      <c r="AI135" s="7" t="str">
        <f t="shared" si="526"/>
        <v>鈴</v>
      </c>
      <c r="AJ135" s="7" t="str">
        <f t="shared" si="526"/>
        <v>隷</v>
      </c>
      <c r="AK135" s="7" t="str">
        <f t="shared" si="526"/>
        <v>零</v>
      </c>
      <c r="AL135" s="7" t="str">
        <f t="shared" si="526"/>
        <v>霊</v>
      </c>
      <c r="AM135" s="7" t="str">
        <f t="shared" si="526"/>
        <v>麗</v>
      </c>
      <c r="AN135" s="7" t="str">
        <f t="shared" si="526"/>
        <v>齢</v>
      </c>
      <c r="AO135" s="7" t="str">
        <f t="shared" si="526"/>
        <v>暦</v>
      </c>
      <c r="AP135" s="7" t="str">
        <f t="shared" si="526"/>
        <v>歴</v>
      </c>
      <c r="AQ135" s="7" t="str">
        <f t="shared" si="526"/>
        <v>列</v>
      </c>
      <c r="AR135" s="7" t="str">
        <f t="shared" si="526"/>
        <v>劣</v>
      </c>
      <c r="AS135" s="7" t="str">
        <f t="shared" si="526"/>
        <v>烈</v>
      </c>
      <c r="AT135" s="7" t="str">
        <f t="shared" si="526"/>
        <v>裂</v>
      </c>
      <c r="AU135" s="7" t="str">
        <f t="shared" si="526"/>
        <v>廉</v>
      </c>
      <c r="AV135" s="7" t="str">
        <f t="shared" si="526"/>
        <v>恋</v>
      </c>
      <c r="AW135" s="7" t="str">
        <f t="shared" si="526"/>
        <v>憐</v>
      </c>
      <c r="AX135" s="7" t="str">
        <f t="shared" si="526"/>
        <v>漣</v>
      </c>
      <c r="AY135" s="7" t="str">
        <f t="shared" si="526"/>
        <v>煉</v>
      </c>
      <c r="AZ135" s="7" t="str">
        <f t="shared" si="526"/>
        <v>簾</v>
      </c>
      <c r="BA135" s="7" t="str">
        <f t="shared" si="526"/>
        <v>練</v>
      </c>
      <c r="BB135" s="7" t="str">
        <f t="shared" si="526"/>
        <v>聯</v>
      </c>
      <c r="BC135" s="7" t="str">
        <f>CHAR(20257+BC1-52)</f>
        <v>蓮</v>
      </c>
      <c r="BD135" s="7" t="str">
        <f t="shared" ref="BD135:BN135" si="527">CHAR(20257+BD1-52)</f>
        <v>連</v>
      </c>
      <c r="BE135" s="7" t="str">
        <f t="shared" si="527"/>
        <v>錬</v>
      </c>
      <c r="BF135" s="7" t="str">
        <f t="shared" si="527"/>
        <v>呂</v>
      </c>
      <c r="BG135" s="7" t="str">
        <f t="shared" si="527"/>
        <v>魯</v>
      </c>
      <c r="BH135" s="7" t="str">
        <f t="shared" si="527"/>
        <v>櫓</v>
      </c>
      <c r="BI135" s="7" t="str">
        <f t="shared" si="527"/>
        <v>炉</v>
      </c>
      <c r="BJ135" s="7" t="str">
        <f t="shared" si="527"/>
        <v>賂</v>
      </c>
      <c r="BK135" s="7" t="str">
        <f t="shared" si="527"/>
        <v>路</v>
      </c>
      <c r="BL135" s="7" t="str">
        <f t="shared" si="527"/>
        <v>露</v>
      </c>
      <c r="BM135" s="7" t="str">
        <f t="shared" si="527"/>
        <v>労</v>
      </c>
      <c r="BN135" s="7" t="str">
        <f t="shared" si="527"/>
        <v>婁</v>
      </c>
      <c r="BP135" s="3" t="s">
        <v>272</v>
      </c>
      <c r="BQ135">
        <f>HEX2DEC(BP135)</f>
        <v>20043</v>
      </c>
      <c r="BR135" s="3" t="s">
        <v>273</v>
      </c>
      <c r="BS135">
        <f>HEX2DEC(BR135)</f>
        <v>20257</v>
      </c>
    </row>
    <row r="136" spans="1:71" x14ac:dyDescent="0.55000000000000004">
      <c r="C136" s="11" t="str">
        <f>DEC2HEX(CODE(C135),4)</f>
        <v>4E4B</v>
      </c>
      <c r="D136" s="10" t="str">
        <f>DEC2HEX(CODE(D135),4)</f>
        <v>4E4C</v>
      </c>
      <c r="E136" s="10" t="str">
        <f t="shared" ref="E136:AH136" si="528">DEC2HEX(CODE(E135),4)</f>
        <v>4E4D</v>
      </c>
      <c r="F136" s="10" t="str">
        <f t="shared" si="528"/>
        <v>4E4E</v>
      </c>
      <c r="G136" s="10" t="str">
        <f t="shared" si="528"/>
        <v>4E4F</v>
      </c>
      <c r="H136" s="10" t="str">
        <f t="shared" si="528"/>
        <v>4E50</v>
      </c>
      <c r="I136" s="10" t="str">
        <f t="shared" si="528"/>
        <v>4E51</v>
      </c>
      <c r="J136" s="10" t="str">
        <f t="shared" si="528"/>
        <v>4E52</v>
      </c>
      <c r="K136" s="10" t="str">
        <f t="shared" si="528"/>
        <v>4E53</v>
      </c>
      <c r="L136" s="10" t="str">
        <f t="shared" si="528"/>
        <v>4E54</v>
      </c>
      <c r="M136" s="10" t="str">
        <f t="shared" si="528"/>
        <v>4E55</v>
      </c>
      <c r="N136" s="10" t="str">
        <f t="shared" si="528"/>
        <v>4E56</v>
      </c>
      <c r="O136" s="10" t="str">
        <f t="shared" si="528"/>
        <v>4E57</v>
      </c>
      <c r="P136" s="10" t="str">
        <f t="shared" si="528"/>
        <v>4E58</v>
      </c>
      <c r="Q136" s="10" t="str">
        <f t="shared" si="528"/>
        <v>4E59</v>
      </c>
      <c r="R136" s="10" t="str">
        <f t="shared" si="528"/>
        <v>4E5A</v>
      </c>
      <c r="S136" s="11" t="str">
        <f t="shared" si="528"/>
        <v>4E5B</v>
      </c>
      <c r="T136" s="10" t="str">
        <f t="shared" si="528"/>
        <v>4E5C</v>
      </c>
      <c r="U136" s="10" t="str">
        <f t="shared" si="528"/>
        <v>4E5D</v>
      </c>
      <c r="V136" s="10" t="str">
        <f t="shared" si="528"/>
        <v>4E5E</v>
      </c>
      <c r="W136" s="10" t="str">
        <f t="shared" si="528"/>
        <v>4E5F</v>
      </c>
      <c r="X136" s="10" t="str">
        <f t="shared" si="528"/>
        <v>4E60</v>
      </c>
      <c r="Y136" s="10" t="str">
        <f t="shared" si="528"/>
        <v>4E61</v>
      </c>
      <c r="Z136" s="10" t="str">
        <f t="shared" si="528"/>
        <v>4E62</v>
      </c>
      <c r="AA136" s="10" t="str">
        <f t="shared" si="528"/>
        <v>4E63</v>
      </c>
      <c r="AB136" s="10" t="str">
        <f t="shared" si="528"/>
        <v>4E64</v>
      </c>
      <c r="AC136" s="10" t="str">
        <f t="shared" si="528"/>
        <v>4E65</v>
      </c>
      <c r="AD136" s="10" t="str">
        <f t="shared" si="528"/>
        <v>4E66</v>
      </c>
      <c r="AE136" s="10" t="str">
        <f t="shared" si="528"/>
        <v>4E67</v>
      </c>
      <c r="AF136" s="10" t="str">
        <f t="shared" si="528"/>
        <v>4E68</v>
      </c>
      <c r="AG136" s="10" t="str">
        <f t="shared" si="528"/>
        <v>4E69</v>
      </c>
      <c r="AH136" s="10" t="str">
        <f t="shared" si="528"/>
        <v>4E6A</v>
      </c>
      <c r="AI136" s="11" t="str">
        <f>DEC2HEX(CODE(AI135),4)</f>
        <v>4E6B</v>
      </c>
      <c r="AJ136" s="10" t="str">
        <f>DEC2HEX(CODE(AJ135),4)</f>
        <v>4E6C</v>
      </c>
      <c r="AK136" s="10" t="str">
        <f t="shared" ref="AK136:BN136" si="529">DEC2HEX(CODE(AK135),4)</f>
        <v>4E6D</v>
      </c>
      <c r="AL136" s="10" t="str">
        <f t="shared" si="529"/>
        <v>4E6E</v>
      </c>
      <c r="AM136" s="10" t="str">
        <f t="shared" si="529"/>
        <v>4E6F</v>
      </c>
      <c r="AN136" s="10" t="str">
        <f t="shared" si="529"/>
        <v>4E70</v>
      </c>
      <c r="AO136" s="10" t="str">
        <f t="shared" si="529"/>
        <v>4E71</v>
      </c>
      <c r="AP136" s="10" t="str">
        <f t="shared" si="529"/>
        <v>4E72</v>
      </c>
      <c r="AQ136" s="10" t="str">
        <f t="shared" si="529"/>
        <v>4E73</v>
      </c>
      <c r="AR136" s="10" t="str">
        <f t="shared" si="529"/>
        <v>4E74</v>
      </c>
      <c r="AS136" s="10" t="str">
        <f t="shared" si="529"/>
        <v>4E75</v>
      </c>
      <c r="AT136" s="10" t="str">
        <f t="shared" si="529"/>
        <v>4E76</v>
      </c>
      <c r="AU136" s="10" t="str">
        <f t="shared" si="529"/>
        <v>4E77</v>
      </c>
      <c r="AV136" s="10" t="str">
        <f t="shared" si="529"/>
        <v>4E78</v>
      </c>
      <c r="AW136" s="10" t="str">
        <f t="shared" si="529"/>
        <v>4E79</v>
      </c>
      <c r="AX136" s="10" t="str">
        <f t="shared" si="529"/>
        <v>4E7A</v>
      </c>
      <c r="AY136" s="11" t="str">
        <f t="shared" si="529"/>
        <v>4E7B</v>
      </c>
      <c r="AZ136" s="10" t="str">
        <f t="shared" si="529"/>
        <v>4E7C</v>
      </c>
      <c r="BA136" s="10" t="str">
        <f t="shared" si="529"/>
        <v>4E7D</v>
      </c>
      <c r="BB136" s="10" t="str">
        <f t="shared" si="529"/>
        <v>4E7E</v>
      </c>
      <c r="BC136" s="10" t="str">
        <f t="shared" si="529"/>
        <v>4F21</v>
      </c>
      <c r="BD136" s="10" t="str">
        <f t="shared" si="529"/>
        <v>4F22</v>
      </c>
      <c r="BE136" s="10" t="str">
        <f t="shared" si="529"/>
        <v>4F23</v>
      </c>
      <c r="BF136" s="10" t="str">
        <f t="shared" si="529"/>
        <v>4F24</v>
      </c>
      <c r="BG136" s="10" t="str">
        <f t="shared" si="529"/>
        <v>4F25</v>
      </c>
      <c r="BH136" s="10" t="str">
        <f t="shared" si="529"/>
        <v>4F26</v>
      </c>
      <c r="BI136" s="10" t="str">
        <f t="shared" si="529"/>
        <v>4F27</v>
      </c>
      <c r="BJ136" s="10" t="str">
        <f t="shared" si="529"/>
        <v>4F28</v>
      </c>
      <c r="BK136" s="10" t="str">
        <f t="shared" si="529"/>
        <v>4F29</v>
      </c>
      <c r="BL136" s="10" t="str">
        <f t="shared" si="529"/>
        <v>4F2A</v>
      </c>
      <c r="BM136" s="10" t="str">
        <f t="shared" si="529"/>
        <v>4F2B</v>
      </c>
      <c r="BN136" s="10" t="str">
        <f t="shared" si="529"/>
        <v>4F2C</v>
      </c>
    </row>
    <row r="137" spans="1:71" ht="26.5" x14ac:dyDescent="0.55000000000000004">
      <c r="A137">
        <f>A135+64*32</f>
        <v>137216</v>
      </c>
      <c r="B137" s="2" t="str">
        <f>DEC2HEX(A137,5)</f>
        <v>21800</v>
      </c>
      <c r="C137" s="7" t="str">
        <f>CHAR(20269+C1)</f>
        <v>廊</v>
      </c>
      <c r="D137" s="7" t="str">
        <f t="shared" ref="D137:AJ137" si="530">CHAR(20269+D1)</f>
        <v>弄</v>
      </c>
      <c r="E137" s="7" t="str">
        <f t="shared" si="530"/>
        <v>朗</v>
      </c>
      <c r="F137" s="7" t="str">
        <f t="shared" si="530"/>
        <v>楼</v>
      </c>
      <c r="G137" s="7" t="str">
        <f t="shared" si="530"/>
        <v>榔</v>
      </c>
      <c r="H137" s="7" t="str">
        <f t="shared" si="530"/>
        <v>浪</v>
      </c>
      <c r="I137" s="7" t="str">
        <f t="shared" si="530"/>
        <v>漏</v>
      </c>
      <c r="J137" s="7" t="str">
        <f t="shared" si="530"/>
        <v>牢</v>
      </c>
      <c r="K137" s="7" t="str">
        <f t="shared" si="530"/>
        <v>狼</v>
      </c>
      <c r="L137" s="7" t="str">
        <f t="shared" si="530"/>
        <v>篭</v>
      </c>
      <c r="M137" s="7" t="str">
        <f t="shared" si="530"/>
        <v>老</v>
      </c>
      <c r="N137" s="7" t="str">
        <f t="shared" si="530"/>
        <v>聾</v>
      </c>
      <c r="O137" s="7" t="str">
        <f t="shared" si="530"/>
        <v>蝋</v>
      </c>
      <c r="P137" s="7" t="str">
        <f t="shared" si="530"/>
        <v>郎</v>
      </c>
      <c r="Q137" s="7" t="str">
        <f t="shared" si="530"/>
        <v>六</v>
      </c>
      <c r="R137" s="7" t="str">
        <f t="shared" si="530"/>
        <v>麓</v>
      </c>
      <c r="S137" s="7" t="str">
        <f t="shared" si="530"/>
        <v>禄</v>
      </c>
      <c r="T137" s="7" t="str">
        <f t="shared" si="530"/>
        <v>肋</v>
      </c>
      <c r="U137" s="7" t="str">
        <f t="shared" si="530"/>
        <v>録</v>
      </c>
      <c r="V137" s="7" t="str">
        <f t="shared" si="530"/>
        <v>論</v>
      </c>
      <c r="W137" s="7" t="str">
        <f t="shared" si="530"/>
        <v>倭</v>
      </c>
      <c r="X137" s="7" t="str">
        <f t="shared" si="530"/>
        <v>和</v>
      </c>
      <c r="Y137" s="7" t="str">
        <f t="shared" si="530"/>
        <v>話</v>
      </c>
      <c r="Z137" s="7" t="str">
        <f t="shared" si="530"/>
        <v>歪</v>
      </c>
      <c r="AA137" s="7" t="str">
        <f t="shared" si="530"/>
        <v>賄</v>
      </c>
      <c r="AB137" s="7" t="str">
        <f t="shared" si="530"/>
        <v>脇</v>
      </c>
      <c r="AC137" s="7" t="str">
        <f t="shared" si="530"/>
        <v>惑</v>
      </c>
      <c r="AD137" s="7" t="str">
        <f t="shared" si="530"/>
        <v>枠</v>
      </c>
      <c r="AE137" s="7" t="str">
        <f t="shared" si="530"/>
        <v>鷲</v>
      </c>
      <c r="AF137" s="7" t="str">
        <f t="shared" si="530"/>
        <v>亙</v>
      </c>
      <c r="AG137" s="7" t="str">
        <f t="shared" si="530"/>
        <v>亘</v>
      </c>
      <c r="AH137" s="7" t="str">
        <f t="shared" si="530"/>
        <v>鰐</v>
      </c>
      <c r="AI137" s="7" t="str">
        <f t="shared" si="530"/>
        <v>詫</v>
      </c>
      <c r="AJ137" s="7" t="str">
        <f t="shared" si="530"/>
        <v>藁</v>
      </c>
      <c r="AK137" s="7" t="str">
        <f>CHAR(20269+AK1)</f>
        <v>蕨</v>
      </c>
      <c r="AL137" s="7" t="str">
        <f t="shared" ref="AL137:AO137" si="531">CHAR(20269+AL1)</f>
        <v>椀</v>
      </c>
      <c r="AM137" s="7" t="str">
        <f t="shared" si="531"/>
        <v>湾</v>
      </c>
      <c r="AN137" s="7" t="str">
        <f t="shared" si="531"/>
        <v>碗</v>
      </c>
      <c r="AO137" s="7" t="str">
        <f t="shared" si="531"/>
        <v>腕</v>
      </c>
      <c r="AP137" s="6" t="str">
        <f>CHAR(20513+AP$1-39)</f>
        <v>弌</v>
      </c>
      <c r="AQ137" s="6" t="str">
        <f t="shared" ref="AQ137:BN137" si="532">CHAR(20513+AQ$1-39)</f>
        <v>丐</v>
      </c>
      <c r="AR137" s="6" t="str">
        <f t="shared" si="532"/>
        <v>丕</v>
      </c>
      <c r="AS137" s="6" t="str">
        <f t="shared" si="532"/>
        <v>个</v>
      </c>
      <c r="AT137" s="6" t="str">
        <f t="shared" si="532"/>
        <v>丱</v>
      </c>
      <c r="AU137" s="6" t="str">
        <f t="shared" si="532"/>
        <v>丶</v>
      </c>
      <c r="AV137" s="6" t="str">
        <f t="shared" si="532"/>
        <v>丼</v>
      </c>
      <c r="AW137" s="6" t="str">
        <f t="shared" si="532"/>
        <v>丿</v>
      </c>
      <c r="AX137" s="6" t="str">
        <f t="shared" si="532"/>
        <v>乂</v>
      </c>
      <c r="AY137" s="6" t="str">
        <f t="shared" si="532"/>
        <v>乖</v>
      </c>
      <c r="AZ137" s="6" t="str">
        <f t="shared" si="532"/>
        <v>乘</v>
      </c>
      <c r="BA137" s="6" t="str">
        <f t="shared" si="532"/>
        <v>亂</v>
      </c>
      <c r="BB137" s="6" t="str">
        <f t="shared" si="532"/>
        <v>亅</v>
      </c>
      <c r="BC137" s="6" t="str">
        <f t="shared" si="532"/>
        <v>豫</v>
      </c>
      <c r="BD137" s="6" t="str">
        <f t="shared" si="532"/>
        <v>亊</v>
      </c>
      <c r="BE137" s="6" t="str">
        <f t="shared" si="532"/>
        <v>舒</v>
      </c>
      <c r="BF137" s="6" t="str">
        <f t="shared" si="532"/>
        <v>弍</v>
      </c>
      <c r="BG137" s="6" t="str">
        <f t="shared" si="532"/>
        <v>于</v>
      </c>
      <c r="BH137" s="6" t="str">
        <f t="shared" si="532"/>
        <v>亞</v>
      </c>
      <c r="BI137" s="6" t="str">
        <f t="shared" si="532"/>
        <v>亟</v>
      </c>
      <c r="BJ137" s="6" t="str">
        <f t="shared" si="532"/>
        <v>亠</v>
      </c>
      <c r="BK137" s="6" t="str">
        <f t="shared" si="532"/>
        <v>亢</v>
      </c>
      <c r="BL137" s="6" t="str">
        <f t="shared" si="532"/>
        <v>亰</v>
      </c>
      <c r="BM137" s="6" t="str">
        <f t="shared" si="532"/>
        <v>亳</v>
      </c>
      <c r="BN137" s="6" t="str">
        <f t="shared" si="532"/>
        <v>亶</v>
      </c>
      <c r="BP137" s="3" t="s">
        <v>34</v>
      </c>
      <c r="BQ137">
        <f>HEX2DEC(BP137)</f>
        <v>20269</v>
      </c>
      <c r="BR137" s="3">
        <v>5021</v>
      </c>
      <c r="BS137">
        <f>HEX2DEC(BR137)</f>
        <v>20513</v>
      </c>
    </row>
    <row r="138" spans="1:71" x14ac:dyDescent="0.55000000000000004">
      <c r="C138" s="11" t="str">
        <f>DEC2HEX(CODE(C137),4)</f>
        <v>4F2D</v>
      </c>
      <c r="D138" s="10" t="str">
        <f>DEC2HEX(CODE(D137),4)</f>
        <v>4F2E</v>
      </c>
      <c r="E138" s="10" t="str">
        <f t="shared" ref="E138:AH138" si="533">DEC2HEX(CODE(E137),4)</f>
        <v>4F2F</v>
      </c>
      <c r="F138" s="10" t="str">
        <f t="shared" si="533"/>
        <v>4F30</v>
      </c>
      <c r="G138" s="10" t="str">
        <f t="shared" si="533"/>
        <v>4F31</v>
      </c>
      <c r="H138" s="10" t="str">
        <f t="shared" si="533"/>
        <v>4F32</v>
      </c>
      <c r="I138" s="10" t="str">
        <f t="shared" si="533"/>
        <v>4F33</v>
      </c>
      <c r="J138" s="10" t="str">
        <f t="shared" si="533"/>
        <v>4F34</v>
      </c>
      <c r="K138" s="10" t="str">
        <f t="shared" si="533"/>
        <v>4F35</v>
      </c>
      <c r="L138" s="10" t="str">
        <f t="shared" si="533"/>
        <v>4F36</v>
      </c>
      <c r="M138" s="10" t="str">
        <f t="shared" si="533"/>
        <v>4F37</v>
      </c>
      <c r="N138" s="10" t="str">
        <f t="shared" si="533"/>
        <v>4F38</v>
      </c>
      <c r="O138" s="10" t="str">
        <f t="shared" si="533"/>
        <v>4F39</v>
      </c>
      <c r="P138" s="10" t="str">
        <f t="shared" si="533"/>
        <v>4F3A</v>
      </c>
      <c r="Q138" s="10" t="str">
        <f t="shared" si="533"/>
        <v>4F3B</v>
      </c>
      <c r="R138" s="10" t="str">
        <f t="shared" si="533"/>
        <v>4F3C</v>
      </c>
      <c r="S138" s="11" t="str">
        <f t="shared" si="533"/>
        <v>4F3D</v>
      </c>
      <c r="T138" s="10" t="str">
        <f t="shared" si="533"/>
        <v>4F3E</v>
      </c>
      <c r="U138" s="10" t="str">
        <f t="shared" si="533"/>
        <v>4F3F</v>
      </c>
      <c r="V138" s="10" t="str">
        <f t="shared" si="533"/>
        <v>4F40</v>
      </c>
      <c r="W138" s="10" t="str">
        <f t="shared" si="533"/>
        <v>4F41</v>
      </c>
      <c r="X138" s="10" t="str">
        <f t="shared" si="533"/>
        <v>4F42</v>
      </c>
      <c r="Y138" s="10" t="str">
        <f t="shared" si="533"/>
        <v>4F43</v>
      </c>
      <c r="Z138" s="10" t="str">
        <f t="shared" si="533"/>
        <v>4F44</v>
      </c>
      <c r="AA138" s="10" t="str">
        <f t="shared" si="533"/>
        <v>4F45</v>
      </c>
      <c r="AB138" s="10" t="str">
        <f t="shared" si="533"/>
        <v>4F46</v>
      </c>
      <c r="AC138" s="10" t="str">
        <f t="shared" si="533"/>
        <v>4F47</v>
      </c>
      <c r="AD138" s="10" t="str">
        <f t="shared" si="533"/>
        <v>4F48</v>
      </c>
      <c r="AE138" s="10" t="str">
        <f t="shared" si="533"/>
        <v>4F49</v>
      </c>
      <c r="AF138" s="10" t="str">
        <f t="shared" si="533"/>
        <v>4F4A</v>
      </c>
      <c r="AG138" s="10" t="str">
        <f t="shared" si="533"/>
        <v>4F4B</v>
      </c>
      <c r="AH138" s="10" t="str">
        <f t="shared" si="533"/>
        <v>4F4C</v>
      </c>
      <c r="AI138" s="11" t="str">
        <f>DEC2HEX(CODE(AI137),4)</f>
        <v>4F4D</v>
      </c>
      <c r="AJ138" s="10" t="str">
        <f>DEC2HEX(CODE(AJ137),4)</f>
        <v>4F4E</v>
      </c>
      <c r="AK138" s="10" t="str">
        <f t="shared" ref="AK138:BN138" si="534">DEC2HEX(CODE(AK137),4)</f>
        <v>4F4F</v>
      </c>
      <c r="AL138" s="10" t="str">
        <f t="shared" si="534"/>
        <v>4F50</v>
      </c>
      <c r="AM138" s="10" t="str">
        <f t="shared" si="534"/>
        <v>4F51</v>
      </c>
      <c r="AN138" s="10" t="str">
        <f t="shared" si="534"/>
        <v>4F52</v>
      </c>
      <c r="AO138" s="10" t="str">
        <f t="shared" si="534"/>
        <v>4F53</v>
      </c>
      <c r="AP138" s="10" t="str">
        <f t="shared" si="534"/>
        <v>5021</v>
      </c>
      <c r="AQ138" s="10" t="str">
        <f t="shared" si="534"/>
        <v>5022</v>
      </c>
      <c r="AR138" s="10" t="str">
        <f t="shared" si="534"/>
        <v>5023</v>
      </c>
      <c r="AS138" s="10" t="str">
        <f t="shared" si="534"/>
        <v>5024</v>
      </c>
      <c r="AT138" s="10" t="str">
        <f t="shared" si="534"/>
        <v>5025</v>
      </c>
      <c r="AU138" s="10" t="str">
        <f t="shared" si="534"/>
        <v>5026</v>
      </c>
      <c r="AV138" s="10" t="str">
        <f t="shared" si="534"/>
        <v>5027</v>
      </c>
      <c r="AW138" s="10" t="str">
        <f t="shared" si="534"/>
        <v>5028</v>
      </c>
      <c r="AX138" s="10" t="str">
        <f t="shared" si="534"/>
        <v>5029</v>
      </c>
      <c r="AY138" s="11" t="str">
        <f t="shared" si="534"/>
        <v>502A</v>
      </c>
      <c r="AZ138" s="10" t="str">
        <f t="shared" si="534"/>
        <v>502B</v>
      </c>
      <c r="BA138" s="10" t="str">
        <f t="shared" si="534"/>
        <v>502C</v>
      </c>
      <c r="BB138" s="10" t="str">
        <f t="shared" si="534"/>
        <v>502D</v>
      </c>
      <c r="BC138" s="10" t="str">
        <f t="shared" si="534"/>
        <v>502E</v>
      </c>
      <c r="BD138" s="10" t="str">
        <f t="shared" si="534"/>
        <v>502F</v>
      </c>
      <c r="BE138" s="10" t="str">
        <f t="shared" si="534"/>
        <v>5030</v>
      </c>
      <c r="BF138" s="10" t="str">
        <f t="shared" si="534"/>
        <v>5031</v>
      </c>
      <c r="BG138" s="10" t="str">
        <f t="shared" si="534"/>
        <v>5032</v>
      </c>
      <c r="BH138" s="10" t="str">
        <f t="shared" si="534"/>
        <v>5033</v>
      </c>
      <c r="BI138" s="10" t="str">
        <f t="shared" si="534"/>
        <v>5034</v>
      </c>
      <c r="BJ138" s="10" t="str">
        <f t="shared" si="534"/>
        <v>5035</v>
      </c>
      <c r="BK138" s="10" t="str">
        <f t="shared" si="534"/>
        <v>5036</v>
      </c>
      <c r="BL138" s="10" t="str">
        <f t="shared" si="534"/>
        <v>5037</v>
      </c>
      <c r="BM138" s="10" t="str">
        <f t="shared" si="534"/>
        <v>5038</v>
      </c>
      <c r="BN138" s="10" t="str">
        <f t="shared" si="534"/>
        <v>5039</v>
      </c>
      <c r="BQ138">
        <f t="shared" ref="BQ138:BQ164" si="535">HEX2DEC(BP138)</f>
        <v>0</v>
      </c>
      <c r="BR138" s="3" t="s">
        <v>66</v>
      </c>
      <c r="BS138">
        <f>HEX2DEC(BR138)</f>
        <v>20538</v>
      </c>
    </row>
    <row r="139" spans="1:71" ht="26.5" x14ac:dyDescent="0.55000000000000004">
      <c r="A139">
        <f>A137+64*32</f>
        <v>139264</v>
      </c>
      <c r="B139" s="2" t="str">
        <f>DEC2HEX(A139,5)</f>
        <v>22000</v>
      </c>
      <c r="C139" s="6" t="str">
        <f>CHAR(20538+C$1)</f>
        <v>从</v>
      </c>
      <c r="D139" s="6" t="str">
        <f>CHAR(20538+D1)</f>
        <v>仍</v>
      </c>
      <c r="E139" s="6" t="str">
        <f t="shared" ref="E139:BN139" si="536">CHAR(20538+E1)</f>
        <v>仄</v>
      </c>
      <c r="F139" s="6" t="str">
        <f t="shared" si="536"/>
        <v>仆</v>
      </c>
      <c r="G139" s="6" t="str">
        <f t="shared" si="536"/>
        <v>仂</v>
      </c>
      <c r="H139" s="6" t="str">
        <f t="shared" si="536"/>
        <v>仗</v>
      </c>
      <c r="I139" s="6" t="str">
        <f t="shared" si="536"/>
        <v>仞</v>
      </c>
      <c r="J139" s="6" t="str">
        <f t="shared" si="536"/>
        <v>仭</v>
      </c>
      <c r="K139" s="6" t="str">
        <f t="shared" si="536"/>
        <v>仟</v>
      </c>
      <c r="L139" s="6" t="str">
        <f t="shared" si="536"/>
        <v>价</v>
      </c>
      <c r="M139" s="6" t="str">
        <f t="shared" si="536"/>
        <v>伉</v>
      </c>
      <c r="N139" s="6" t="str">
        <f t="shared" si="536"/>
        <v>佚</v>
      </c>
      <c r="O139" s="6" t="str">
        <f t="shared" si="536"/>
        <v>估</v>
      </c>
      <c r="P139" s="6" t="str">
        <f t="shared" si="536"/>
        <v>佛</v>
      </c>
      <c r="Q139" s="6" t="str">
        <f t="shared" si="536"/>
        <v>佝</v>
      </c>
      <c r="R139" s="6" t="str">
        <f t="shared" si="536"/>
        <v>佗</v>
      </c>
      <c r="S139" s="6" t="str">
        <f t="shared" si="536"/>
        <v>佇</v>
      </c>
      <c r="T139" s="6" t="str">
        <f t="shared" si="536"/>
        <v>佶</v>
      </c>
      <c r="U139" s="6" t="str">
        <f t="shared" si="536"/>
        <v>侈</v>
      </c>
      <c r="V139" s="6" t="str">
        <f t="shared" si="536"/>
        <v>侏</v>
      </c>
      <c r="W139" s="6" t="str">
        <f t="shared" si="536"/>
        <v>侘</v>
      </c>
      <c r="X139" s="6" t="str">
        <f t="shared" si="536"/>
        <v>佻</v>
      </c>
      <c r="Y139" s="6" t="str">
        <f t="shared" si="536"/>
        <v>佩</v>
      </c>
      <c r="Z139" s="6" t="str">
        <f t="shared" si="536"/>
        <v>佰</v>
      </c>
      <c r="AA139" s="6" t="str">
        <f t="shared" si="536"/>
        <v>侑</v>
      </c>
      <c r="AB139" s="6" t="str">
        <f t="shared" si="536"/>
        <v>佯</v>
      </c>
      <c r="AC139" s="6" t="str">
        <f t="shared" si="536"/>
        <v>來</v>
      </c>
      <c r="AD139" s="6" t="str">
        <f t="shared" si="536"/>
        <v>侖</v>
      </c>
      <c r="AE139" s="6" t="str">
        <f t="shared" si="536"/>
        <v>儘</v>
      </c>
      <c r="AF139" s="6" t="str">
        <f t="shared" si="536"/>
        <v>俔</v>
      </c>
      <c r="AG139" s="6" t="str">
        <f t="shared" si="536"/>
        <v>俟</v>
      </c>
      <c r="AH139" s="6" t="str">
        <f t="shared" si="536"/>
        <v>俎</v>
      </c>
      <c r="AI139" s="6" t="str">
        <f t="shared" si="536"/>
        <v>俘</v>
      </c>
      <c r="AJ139" s="6" t="str">
        <f t="shared" si="536"/>
        <v>俛</v>
      </c>
      <c r="AK139" s="6" t="str">
        <f t="shared" si="536"/>
        <v>俑</v>
      </c>
      <c r="AL139" s="6" t="str">
        <f t="shared" si="536"/>
        <v>俚</v>
      </c>
      <c r="AM139" s="6" t="str">
        <f t="shared" si="536"/>
        <v>俐</v>
      </c>
      <c r="AN139" s="6" t="str">
        <f t="shared" si="536"/>
        <v>俤</v>
      </c>
      <c r="AO139" s="6" t="str">
        <f t="shared" si="536"/>
        <v>俥</v>
      </c>
      <c r="AP139" s="6" t="str">
        <f t="shared" si="536"/>
        <v>倚</v>
      </c>
      <c r="AQ139" s="6" t="str">
        <f t="shared" si="536"/>
        <v>倨</v>
      </c>
      <c r="AR139" s="6" t="str">
        <f t="shared" si="536"/>
        <v>倔</v>
      </c>
      <c r="AS139" s="6" t="str">
        <f t="shared" si="536"/>
        <v>倪</v>
      </c>
      <c r="AT139" s="6" t="str">
        <f t="shared" si="536"/>
        <v>倥</v>
      </c>
      <c r="AU139" s="6" t="str">
        <f t="shared" si="536"/>
        <v>倅</v>
      </c>
      <c r="AV139" s="6" t="str">
        <f t="shared" si="536"/>
        <v>伜</v>
      </c>
      <c r="AW139" s="6" t="str">
        <f t="shared" si="536"/>
        <v>俶</v>
      </c>
      <c r="AX139" s="6" t="str">
        <f t="shared" si="536"/>
        <v>倡</v>
      </c>
      <c r="AY139" s="6" t="str">
        <f t="shared" si="536"/>
        <v>倩</v>
      </c>
      <c r="AZ139" s="6" t="str">
        <f t="shared" si="536"/>
        <v>倬</v>
      </c>
      <c r="BA139" s="6" t="str">
        <f t="shared" si="536"/>
        <v>俾</v>
      </c>
      <c r="BB139" s="6" t="str">
        <f t="shared" si="536"/>
        <v>俯</v>
      </c>
      <c r="BC139" s="6" t="str">
        <f t="shared" si="536"/>
        <v>們</v>
      </c>
      <c r="BD139" s="6" t="str">
        <f t="shared" si="536"/>
        <v>倆</v>
      </c>
      <c r="BE139" s="6" t="str">
        <f t="shared" si="536"/>
        <v>偃</v>
      </c>
      <c r="BF139" s="6" t="str">
        <f t="shared" si="536"/>
        <v>假</v>
      </c>
      <c r="BG139" s="6" t="str">
        <f t="shared" si="536"/>
        <v>會</v>
      </c>
      <c r="BH139" s="6" t="str">
        <f t="shared" si="536"/>
        <v>偕</v>
      </c>
      <c r="BI139" s="6" t="str">
        <f t="shared" si="536"/>
        <v>偐</v>
      </c>
      <c r="BJ139" s="6" t="str">
        <f t="shared" si="536"/>
        <v>偈</v>
      </c>
      <c r="BK139" s="6" t="str">
        <f t="shared" si="536"/>
        <v>做</v>
      </c>
      <c r="BL139" s="6" t="str">
        <f t="shared" si="536"/>
        <v>偖</v>
      </c>
      <c r="BM139" s="6" t="str">
        <f t="shared" si="536"/>
        <v>偬</v>
      </c>
      <c r="BN139" s="6" t="str">
        <f t="shared" si="536"/>
        <v>偸</v>
      </c>
      <c r="BP139" s="3" t="s">
        <v>338</v>
      </c>
      <c r="BQ139">
        <f t="shared" si="535"/>
        <v>20538</v>
      </c>
      <c r="BS139">
        <f t="shared" ref="BS139:BS164" si="537">HEX2DEC(BR139)</f>
        <v>0</v>
      </c>
    </row>
    <row r="140" spans="1:71" x14ac:dyDescent="0.55000000000000004">
      <c r="C140" s="11" t="str">
        <f>DEC2HEX(CODE(C139),4)</f>
        <v>503A</v>
      </c>
      <c r="D140" s="10" t="str">
        <f>DEC2HEX(CODE(D139),4)</f>
        <v>503B</v>
      </c>
      <c r="E140" s="10" t="str">
        <f t="shared" ref="E140:AH140" si="538">DEC2HEX(CODE(E139),4)</f>
        <v>503C</v>
      </c>
      <c r="F140" s="10" t="str">
        <f t="shared" si="538"/>
        <v>503D</v>
      </c>
      <c r="G140" s="10" t="str">
        <f t="shared" si="538"/>
        <v>503E</v>
      </c>
      <c r="H140" s="10" t="str">
        <f t="shared" si="538"/>
        <v>503F</v>
      </c>
      <c r="I140" s="10" t="str">
        <f t="shared" si="538"/>
        <v>5040</v>
      </c>
      <c r="J140" s="10" t="str">
        <f t="shared" si="538"/>
        <v>5041</v>
      </c>
      <c r="K140" s="10" t="str">
        <f t="shared" si="538"/>
        <v>5042</v>
      </c>
      <c r="L140" s="10" t="str">
        <f t="shared" si="538"/>
        <v>5043</v>
      </c>
      <c r="M140" s="10" t="str">
        <f t="shared" si="538"/>
        <v>5044</v>
      </c>
      <c r="N140" s="10" t="str">
        <f t="shared" si="538"/>
        <v>5045</v>
      </c>
      <c r="O140" s="10" t="str">
        <f t="shared" si="538"/>
        <v>5046</v>
      </c>
      <c r="P140" s="10" t="str">
        <f t="shared" si="538"/>
        <v>5047</v>
      </c>
      <c r="Q140" s="10" t="str">
        <f t="shared" si="538"/>
        <v>5048</v>
      </c>
      <c r="R140" s="10" t="str">
        <f t="shared" si="538"/>
        <v>5049</v>
      </c>
      <c r="S140" s="11" t="str">
        <f t="shared" si="538"/>
        <v>504A</v>
      </c>
      <c r="T140" s="10" t="str">
        <f t="shared" si="538"/>
        <v>504B</v>
      </c>
      <c r="U140" s="10" t="str">
        <f t="shared" si="538"/>
        <v>504C</v>
      </c>
      <c r="V140" s="10" t="str">
        <f t="shared" si="538"/>
        <v>504D</v>
      </c>
      <c r="W140" s="10" t="str">
        <f t="shared" si="538"/>
        <v>504E</v>
      </c>
      <c r="X140" s="10" t="str">
        <f t="shared" si="538"/>
        <v>504F</v>
      </c>
      <c r="Y140" s="10" t="str">
        <f t="shared" si="538"/>
        <v>5050</v>
      </c>
      <c r="Z140" s="10" t="str">
        <f t="shared" si="538"/>
        <v>5051</v>
      </c>
      <c r="AA140" s="10" t="str">
        <f t="shared" si="538"/>
        <v>5052</v>
      </c>
      <c r="AB140" s="10" t="str">
        <f t="shared" si="538"/>
        <v>5053</v>
      </c>
      <c r="AC140" s="10" t="str">
        <f t="shared" si="538"/>
        <v>5054</v>
      </c>
      <c r="AD140" s="10" t="str">
        <f t="shared" si="538"/>
        <v>5055</v>
      </c>
      <c r="AE140" s="10" t="str">
        <f t="shared" si="538"/>
        <v>5056</v>
      </c>
      <c r="AF140" s="10" t="str">
        <f t="shared" si="538"/>
        <v>5057</v>
      </c>
      <c r="AG140" s="10" t="str">
        <f t="shared" si="538"/>
        <v>5058</v>
      </c>
      <c r="AH140" s="10" t="str">
        <f t="shared" si="538"/>
        <v>5059</v>
      </c>
      <c r="AI140" s="11" t="str">
        <f>DEC2HEX(CODE(AI139),4)</f>
        <v>505A</v>
      </c>
      <c r="AJ140" s="10" t="str">
        <f>DEC2HEX(CODE(AJ139),4)</f>
        <v>505B</v>
      </c>
      <c r="AK140" s="10" t="str">
        <f t="shared" ref="AK140:BN140" si="539">DEC2HEX(CODE(AK139),4)</f>
        <v>505C</v>
      </c>
      <c r="AL140" s="10" t="str">
        <f t="shared" si="539"/>
        <v>505D</v>
      </c>
      <c r="AM140" s="10" t="str">
        <f t="shared" si="539"/>
        <v>505E</v>
      </c>
      <c r="AN140" s="10" t="str">
        <f t="shared" si="539"/>
        <v>505F</v>
      </c>
      <c r="AO140" s="10" t="str">
        <f t="shared" si="539"/>
        <v>5060</v>
      </c>
      <c r="AP140" s="10" t="str">
        <f t="shared" si="539"/>
        <v>5061</v>
      </c>
      <c r="AQ140" s="10" t="str">
        <f t="shared" si="539"/>
        <v>5062</v>
      </c>
      <c r="AR140" s="10" t="str">
        <f t="shared" si="539"/>
        <v>5063</v>
      </c>
      <c r="AS140" s="10" t="str">
        <f t="shared" si="539"/>
        <v>5064</v>
      </c>
      <c r="AT140" s="10" t="str">
        <f t="shared" si="539"/>
        <v>5065</v>
      </c>
      <c r="AU140" s="10" t="str">
        <f t="shared" si="539"/>
        <v>5066</v>
      </c>
      <c r="AV140" s="10" t="str">
        <f t="shared" si="539"/>
        <v>5067</v>
      </c>
      <c r="AW140" s="10" t="str">
        <f t="shared" si="539"/>
        <v>5068</v>
      </c>
      <c r="AX140" s="10" t="str">
        <f t="shared" si="539"/>
        <v>5069</v>
      </c>
      <c r="AY140" s="11" t="str">
        <f t="shared" si="539"/>
        <v>506A</v>
      </c>
      <c r="AZ140" s="10" t="str">
        <f t="shared" si="539"/>
        <v>506B</v>
      </c>
      <c r="BA140" s="10" t="str">
        <f t="shared" si="539"/>
        <v>506C</v>
      </c>
      <c r="BB140" s="10" t="str">
        <f t="shared" si="539"/>
        <v>506D</v>
      </c>
      <c r="BC140" s="10" t="str">
        <f t="shared" si="539"/>
        <v>506E</v>
      </c>
      <c r="BD140" s="10" t="str">
        <f t="shared" si="539"/>
        <v>506F</v>
      </c>
      <c r="BE140" s="10" t="str">
        <f t="shared" si="539"/>
        <v>5070</v>
      </c>
      <c r="BF140" s="10" t="str">
        <f t="shared" si="539"/>
        <v>5071</v>
      </c>
      <c r="BG140" s="10" t="str">
        <f t="shared" si="539"/>
        <v>5072</v>
      </c>
      <c r="BH140" s="10" t="str">
        <f t="shared" si="539"/>
        <v>5073</v>
      </c>
      <c r="BI140" s="10" t="str">
        <f t="shared" si="539"/>
        <v>5074</v>
      </c>
      <c r="BJ140" s="10" t="str">
        <f t="shared" si="539"/>
        <v>5075</v>
      </c>
      <c r="BK140" s="10" t="str">
        <f t="shared" si="539"/>
        <v>5076</v>
      </c>
      <c r="BL140" s="10" t="str">
        <f t="shared" si="539"/>
        <v>5077</v>
      </c>
      <c r="BM140" s="10" t="str">
        <f t="shared" si="539"/>
        <v>5078</v>
      </c>
      <c r="BN140" s="10" t="str">
        <f t="shared" si="539"/>
        <v>5079</v>
      </c>
      <c r="BQ140">
        <f t="shared" si="535"/>
        <v>0</v>
      </c>
      <c r="BS140">
        <f t="shared" si="537"/>
        <v>0</v>
      </c>
    </row>
    <row r="141" spans="1:71" ht="26.5" x14ac:dyDescent="0.55000000000000004">
      <c r="A141">
        <f>A139+64*32</f>
        <v>141312</v>
      </c>
      <c r="B141" s="2" t="str">
        <f>DEC2HEX(A141,5)</f>
        <v>22800</v>
      </c>
      <c r="C141" s="6" t="str">
        <f>CHAR(20602+C$1)</f>
        <v>傀</v>
      </c>
      <c r="D141" s="6" t="str">
        <f t="shared" ref="D141:G141" si="540">CHAR(20602+D$1)</f>
        <v>傚</v>
      </c>
      <c r="E141" s="6" t="str">
        <f t="shared" si="540"/>
        <v>傅</v>
      </c>
      <c r="F141" s="6" t="str">
        <f t="shared" si="540"/>
        <v>傴</v>
      </c>
      <c r="G141" s="6" t="str">
        <f t="shared" si="540"/>
        <v>傲</v>
      </c>
      <c r="H141" s="6" t="str">
        <f>CHAR(20769+H$1-5)</f>
        <v>僉</v>
      </c>
      <c r="I141" s="6" t="str">
        <f t="shared" ref="I141:BN141" si="541">CHAR(20769+I$1-5)</f>
        <v>僊</v>
      </c>
      <c r="J141" s="6" t="str">
        <f t="shared" si="541"/>
        <v>傳</v>
      </c>
      <c r="K141" s="6" t="str">
        <f t="shared" si="541"/>
        <v>僂</v>
      </c>
      <c r="L141" s="6" t="str">
        <f t="shared" si="541"/>
        <v>僖</v>
      </c>
      <c r="M141" s="6" t="str">
        <f t="shared" si="541"/>
        <v>僞</v>
      </c>
      <c r="N141" s="6" t="str">
        <f t="shared" si="541"/>
        <v>僥</v>
      </c>
      <c r="O141" s="6" t="str">
        <f t="shared" si="541"/>
        <v>僭</v>
      </c>
      <c r="P141" s="6" t="str">
        <f t="shared" si="541"/>
        <v>僣</v>
      </c>
      <c r="Q141" s="6" t="str">
        <f t="shared" si="541"/>
        <v>僮</v>
      </c>
      <c r="R141" s="6" t="str">
        <f t="shared" si="541"/>
        <v>價</v>
      </c>
      <c r="S141" s="6" t="str">
        <f t="shared" si="541"/>
        <v>僵</v>
      </c>
      <c r="T141" s="6" t="str">
        <f t="shared" si="541"/>
        <v>儉</v>
      </c>
      <c r="U141" s="6" t="str">
        <f t="shared" si="541"/>
        <v>儁</v>
      </c>
      <c r="V141" s="6" t="str">
        <f t="shared" si="541"/>
        <v>儂</v>
      </c>
      <c r="W141" s="6" t="str">
        <f t="shared" si="541"/>
        <v>儖</v>
      </c>
      <c r="X141" s="6" t="str">
        <f t="shared" si="541"/>
        <v>儕</v>
      </c>
      <c r="Y141" s="6" t="str">
        <f t="shared" si="541"/>
        <v>儔</v>
      </c>
      <c r="Z141" s="6" t="str">
        <f t="shared" si="541"/>
        <v>儚</v>
      </c>
      <c r="AA141" s="6" t="str">
        <f t="shared" si="541"/>
        <v>儡</v>
      </c>
      <c r="AB141" s="6" t="str">
        <f t="shared" si="541"/>
        <v>儺</v>
      </c>
      <c r="AC141" s="6" t="str">
        <f t="shared" si="541"/>
        <v>儷</v>
      </c>
      <c r="AD141" s="6" t="str">
        <f t="shared" si="541"/>
        <v>儼</v>
      </c>
      <c r="AE141" s="6" t="str">
        <f t="shared" si="541"/>
        <v>儻</v>
      </c>
      <c r="AF141" s="6" t="str">
        <f t="shared" si="541"/>
        <v>儿</v>
      </c>
      <c r="AG141" s="6" t="str">
        <f t="shared" si="541"/>
        <v>兀</v>
      </c>
      <c r="AH141" s="6" t="str">
        <f t="shared" si="541"/>
        <v>兒</v>
      </c>
      <c r="AI141" s="6" t="str">
        <f t="shared" si="541"/>
        <v>兌</v>
      </c>
      <c r="AJ141" s="6" t="str">
        <f t="shared" si="541"/>
        <v>兔</v>
      </c>
      <c r="AK141" s="6" t="str">
        <f t="shared" si="541"/>
        <v>兢</v>
      </c>
      <c r="AL141" s="6" t="str">
        <f t="shared" si="541"/>
        <v>竸</v>
      </c>
      <c r="AM141" s="6" t="str">
        <f t="shared" si="541"/>
        <v>兩</v>
      </c>
      <c r="AN141" s="6" t="str">
        <f t="shared" si="541"/>
        <v>兪</v>
      </c>
      <c r="AO141" s="6" t="str">
        <f t="shared" si="541"/>
        <v>兮</v>
      </c>
      <c r="AP141" s="6" t="str">
        <f t="shared" si="541"/>
        <v>冀</v>
      </c>
      <c r="AQ141" s="6" t="str">
        <f t="shared" si="541"/>
        <v>冂</v>
      </c>
      <c r="AR141" s="6" t="str">
        <f t="shared" si="541"/>
        <v>囘</v>
      </c>
      <c r="AS141" s="6" t="str">
        <f t="shared" si="541"/>
        <v>册</v>
      </c>
      <c r="AT141" s="6" t="str">
        <f t="shared" si="541"/>
        <v>冉</v>
      </c>
      <c r="AU141" s="6" t="str">
        <f t="shared" si="541"/>
        <v>冏</v>
      </c>
      <c r="AV141" s="6" t="str">
        <f t="shared" si="541"/>
        <v>冑</v>
      </c>
      <c r="AW141" s="6" t="str">
        <f t="shared" si="541"/>
        <v>冓</v>
      </c>
      <c r="AX141" s="6" t="str">
        <f t="shared" si="541"/>
        <v>冕</v>
      </c>
      <c r="AY141" s="6" t="str">
        <f t="shared" si="541"/>
        <v>冖</v>
      </c>
      <c r="AZ141" s="6" t="str">
        <f t="shared" si="541"/>
        <v>冤</v>
      </c>
      <c r="BA141" s="6" t="str">
        <f t="shared" si="541"/>
        <v>冦</v>
      </c>
      <c r="BB141" s="6" t="str">
        <f t="shared" si="541"/>
        <v>冢</v>
      </c>
      <c r="BC141" s="6" t="str">
        <f t="shared" si="541"/>
        <v>冩</v>
      </c>
      <c r="BD141" s="6" t="str">
        <f t="shared" si="541"/>
        <v>冪</v>
      </c>
      <c r="BE141" s="6" t="str">
        <f t="shared" si="541"/>
        <v>冫</v>
      </c>
      <c r="BF141" s="6" t="str">
        <f t="shared" si="541"/>
        <v>决</v>
      </c>
      <c r="BG141" s="6" t="str">
        <f t="shared" si="541"/>
        <v>冱</v>
      </c>
      <c r="BH141" s="6" t="str">
        <f t="shared" si="541"/>
        <v>冲</v>
      </c>
      <c r="BI141" s="6" t="str">
        <f t="shared" si="541"/>
        <v>冰</v>
      </c>
      <c r="BJ141" s="6" t="str">
        <f t="shared" si="541"/>
        <v>况</v>
      </c>
      <c r="BK141" s="6" t="str">
        <f t="shared" si="541"/>
        <v>冽</v>
      </c>
      <c r="BL141" s="6" t="str">
        <f t="shared" si="541"/>
        <v>凅</v>
      </c>
      <c r="BM141" s="6" t="str">
        <f t="shared" si="541"/>
        <v>凉</v>
      </c>
      <c r="BN141" s="6" t="str">
        <f t="shared" si="541"/>
        <v>凛</v>
      </c>
      <c r="BP141" s="3" t="s">
        <v>339</v>
      </c>
      <c r="BQ141">
        <f t="shared" si="535"/>
        <v>20602</v>
      </c>
      <c r="BR141" s="3" t="s">
        <v>340</v>
      </c>
      <c r="BS141">
        <f t="shared" si="537"/>
        <v>20769</v>
      </c>
    </row>
    <row r="142" spans="1:71" x14ac:dyDescent="0.55000000000000004">
      <c r="C142" s="11" t="str">
        <f>DEC2HEX(CODE(C141),4)</f>
        <v>507A</v>
      </c>
      <c r="D142" s="10" t="str">
        <f>DEC2HEX(CODE(D141),4)</f>
        <v>507B</v>
      </c>
      <c r="E142" s="10" t="str">
        <f t="shared" ref="E142:AH142" si="542">DEC2HEX(CODE(E141),4)</f>
        <v>507C</v>
      </c>
      <c r="F142" s="10" t="str">
        <f t="shared" si="542"/>
        <v>507D</v>
      </c>
      <c r="G142" s="10" t="str">
        <f t="shared" si="542"/>
        <v>507E</v>
      </c>
      <c r="H142" s="10" t="str">
        <f t="shared" si="542"/>
        <v>5121</v>
      </c>
      <c r="I142" s="10" t="str">
        <f t="shared" si="542"/>
        <v>5122</v>
      </c>
      <c r="J142" s="10" t="str">
        <f t="shared" si="542"/>
        <v>5123</v>
      </c>
      <c r="K142" s="10" t="str">
        <f t="shared" si="542"/>
        <v>5124</v>
      </c>
      <c r="L142" s="10" t="str">
        <f t="shared" si="542"/>
        <v>5125</v>
      </c>
      <c r="M142" s="10" t="str">
        <f t="shared" si="542"/>
        <v>5126</v>
      </c>
      <c r="N142" s="10" t="str">
        <f t="shared" si="542"/>
        <v>5127</v>
      </c>
      <c r="O142" s="10" t="str">
        <f t="shared" si="542"/>
        <v>5128</v>
      </c>
      <c r="P142" s="10" t="str">
        <f t="shared" si="542"/>
        <v>5129</v>
      </c>
      <c r="Q142" s="10" t="str">
        <f t="shared" si="542"/>
        <v>512A</v>
      </c>
      <c r="R142" s="10" t="str">
        <f t="shared" si="542"/>
        <v>512B</v>
      </c>
      <c r="S142" s="11" t="str">
        <f t="shared" si="542"/>
        <v>512C</v>
      </c>
      <c r="T142" s="10" t="str">
        <f t="shared" si="542"/>
        <v>512D</v>
      </c>
      <c r="U142" s="10" t="str">
        <f t="shared" si="542"/>
        <v>512E</v>
      </c>
      <c r="V142" s="10" t="str">
        <f t="shared" si="542"/>
        <v>512F</v>
      </c>
      <c r="W142" s="10" t="str">
        <f t="shared" si="542"/>
        <v>5130</v>
      </c>
      <c r="X142" s="10" t="str">
        <f t="shared" si="542"/>
        <v>5131</v>
      </c>
      <c r="Y142" s="10" t="str">
        <f t="shared" si="542"/>
        <v>5132</v>
      </c>
      <c r="Z142" s="10" t="str">
        <f t="shared" si="542"/>
        <v>5133</v>
      </c>
      <c r="AA142" s="10" t="str">
        <f t="shared" si="542"/>
        <v>5134</v>
      </c>
      <c r="AB142" s="10" t="str">
        <f t="shared" si="542"/>
        <v>5135</v>
      </c>
      <c r="AC142" s="10" t="str">
        <f t="shared" si="542"/>
        <v>5136</v>
      </c>
      <c r="AD142" s="10" t="str">
        <f t="shared" si="542"/>
        <v>5137</v>
      </c>
      <c r="AE142" s="10" t="str">
        <f t="shared" si="542"/>
        <v>5138</v>
      </c>
      <c r="AF142" s="10" t="str">
        <f t="shared" si="542"/>
        <v>5139</v>
      </c>
      <c r="AG142" s="10" t="str">
        <f t="shared" si="542"/>
        <v>513A</v>
      </c>
      <c r="AH142" s="10" t="str">
        <f t="shared" si="542"/>
        <v>513B</v>
      </c>
      <c r="AI142" s="11" t="str">
        <f>DEC2HEX(CODE(AI141),4)</f>
        <v>513C</v>
      </c>
      <c r="AJ142" s="10" t="str">
        <f>DEC2HEX(CODE(AJ141),4)</f>
        <v>513D</v>
      </c>
      <c r="AK142" s="10" t="str">
        <f t="shared" ref="AK142:BN142" si="543">DEC2HEX(CODE(AK141),4)</f>
        <v>513E</v>
      </c>
      <c r="AL142" s="10" t="str">
        <f t="shared" si="543"/>
        <v>513F</v>
      </c>
      <c r="AM142" s="10" t="str">
        <f t="shared" si="543"/>
        <v>5140</v>
      </c>
      <c r="AN142" s="10" t="str">
        <f t="shared" si="543"/>
        <v>5141</v>
      </c>
      <c r="AO142" s="10" t="str">
        <f t="shared" si="543"/>
        <v>5142</v>
      </c>
      <c r="AP142" s="10" t="str">
        <f t="shared" si="543"/>
        <v>5143</v>
      </c>
      <c r="AQ142" s="10" t="str">
        <f t="shared" si="543"/>
        <v>5144</v>
      </c>
      <c r="AR142" s="10" t="str">
        <f t="shared" si="543"/>
        <v>5145</v>
      </c>
      <c r="AS142" s="10" t="str">
        <f t="shared" si="543"/>
        <v>5146</v>
      </c>
      <c r="AT142" s="10" t="str">
        <f t="shared" si="543"/>
        <v>5147</v>
      </c>
      <c r="AU142" s="10" t="str">
        <f t="shared" si="543"/>
        <v>5148</v>
      </c>
      <c r="AV142" s="10" t="str">
        <f t="shared" si="543"/>
        <v>5149</v>
      </c>
      <c r="AW142" s="10" t="str">
        <f t="shared" si="543"/>
        <v>514A</v>
      </c>
      <c r="AX142" s="10" t="str">
        <f t="shared" si="543"/>
        <v>514B</v>
      </c>
      <c r="AY142" s="11" t="str">
        <f t="shared" si="543"/>
        <v>514C</v>
      </c>
      <c r="AZ142" s="10" t="str">
        <f t="shared" si="543"/>
        <v>514D</v>
      </c>
      <c r="BA142" s="10" t="str">
        <f t="shared" si="543"/>
        <v>514E</v>
      </c>
      <c r="BB142" s="10" t="str">
        <f t="shared" si="543"/>
        <v>514F</v>
      </c>
      <c r="BC142" s="10" t="str">
        <f t="shared" si="543"/>
        <v>5150</v>
      </c>
      <c r="BD142" s="10" t="str">
        <f t="shared" si="543"/>
        <v>5151</v>
      </c>
      <c r="BE142" s="10" t="str">
        <f t="shared" si="543"/>
        <v>5152</v>
      </c>
      <c r="BF142" s="10" t="str">
        <f t="shared" si="543"/>
        <v>5153</v>
      </c>
      <c r="BG142" s="10" t="str">
        <f t="shared" si="543"/>
        <v>5154</v>
      </c>
      <c r="BH142" s="10" t="str">
        <f t="shared" si="543"/>
        <v>5155</v>
      </c>
      <c r="BI142" s="10" t="str">
        <f t="shared" si="543"/>
        <v>5156</v>
      </c>
      <c r="BJ142" s="10" t="str">
        <f t="shared" si="543"/>
        <v>5157</v>
      </c>
      <c r="BK142" s="10" t="str">
        <f t="shared" si="543"/>
        <v>5158</v>
      </c>
      <c r="BL142" s="10" t="str">
        <f t="shared" si="543"/>
        <v>5159</v>
      </c>
      <c r="BM142" s="10" t="str">
        <f t="shared" si="543"/>
        <v>515A</v>
      </c>
      <c r="BN142" s="10" t="str">
        <f t="shared" si="543"/>
        <v>515B</v>
      </c>
      <c r="BQ142">
        <f t="shared" si="535"/>
        <v>0</v>
      </c>
      <c r="BS142">
        <f t="shared" si="537"/>
        <v>0</v>
      </c>
    </row>
    <row r="143" spans="1:71" ht="26.5" x14ac:dyDescent="0.55000000000000004">
      <c r="A143">
        <f>A141+64*32</f>
        <v>143360</v>
      </c>
      <c r="B143" s="2" t="str">
        <f>DEC2HEX(A143,5)</f>
        <v>23000</v>
      </c>
      <c r="C143" s="6" t="str">
        <f>CHAR(20828+C$1)</f>
        <v>几</v>
      </c>
      <c r="D143" s="6" t="str">
        <f t="shared" ref="D143:AK143" si="544">CHAR(20828+D$1)</f>
        <v>處</v>
      </c>
      <c r="E143" s="6" t="str">
        <f t="shared" si="544"/>
        <v>凩</v>
      </c>
      <c r="F143" s="6" t="str">
        <f t="shared" si="544"/>
        <v>凭</v>
      </c>
      <c r="G143" s="6" t="str">
        <f t="shared" si="544"/>
        <v>凰</v>
      </c>
      <c r="H143" s="6" t="str">
        <f t="shared" si="544"/>
        <v>凵</v>
      </c>
      <c r="I143" s="6" t="str">
        <f t="shared" si="544"/>
        <v>凾</v>
      </c>
      <c r="J143" s="6" t="str">
        <f t="shared" si="544"/>
        <v>刄</v>
      </c>
      <c r="K143" s="6" t="str">
        <f t="shared" si="544"/>
        <v>刋</v>
      </c>
      <c r="L143" s="6" t="str">
        <f t="shared" si="544"/>
        <v>刔</v>
      </c>
      <c r="M143" s="6" t="str">
        <f t="shared" si="544"/>
        <v>刎</v>
      </c>
      <c r="N143" s="6" t="str">
        <f t="shared" si="544"/>
        <v>刧</v>
      </c>
      <c r="O143" s="6" t="str">
        <f t="shared" si="544"/>
        <v>刪</v>
      </c>
      <c r="P143" s="6" t="str">
        <f t="shared" si="544"/>
        <v>刮</v>
      </c>
      <c r="Q143" s="6" t="str">
        <f t="shared" si="544"/>
        <v>刳</v>
      </c>
      <c r="R143" s="6" t="str">
        <f t="shared" si="544"/>
        <v>刹</v>
      </c>
      <c r="S143" s="6" t="str">
        <f t="shared" si="544"/>
        <v>剏</v>
      </c>
      <c r="T143" s="6" t="str">
        <f t="shared" si="544"/>
        <v>剄</v>
      </c>
      <c r="U143" s="6" t="str">
        <f t="shared" si="544"/>
        <v>剋</v>
      </c>
      <c r="V143" s="6" t="str">
        <f t="shared" si="544"/>
        <v>剌</v>
      </c>
      <c r="W143" s="6" t="str">
        <f t="shared" si="544"/>
        <v>剞</v>
      </c>
      <c r="X143" s="6" t="str">
        <f t="shared" si="544"/>
        <v>剔</v>
      </c>
      <c r="Y143" s="6" t="str">
        <f t="shared" si="544"/>
        <v>剪</v>
      </c>
      <c r="Z143" s="6" t="str">
        <f t="shared" si="544"/>
        <v>剴</v>
      </c>
      <c r="AA143" s="6" t="str">
        <f t="shared" si="544"/>
        <v>剩</v>
      </c>
      <c r="AB143" s="6" t="str">
        <f t="shared" si="544"/>
        <v>剳</v>
      </c>
      <c r="AC143" s="6" t="str">
        <f t="shared" si="544"/>
        <v>剿</v>
      </c>
      <c r="AD143" s="6" t="str">
        <f t="shared" si="544"/>
        <v>剽</v>
      </c>
      <c r="AE143" s="6" t="str">
        <f t="shared" si="544"/>
        <v>劍</v>
      </c>
      <c r="AF143" s="6" t="str">
        <f t="shared" si="544"/>
        <v>劔</v>
      </c>
      <c r="AG143" s="6" t="str">
        <f t="shared" si="544"/>
        <v>劒</v>
      </c>
      <c r="AH143" s="6" t="str">
        <f t="shared" si="544"/>
        <v>剱</v>
      </c>
      <c r="AI143" s="6" t="str">
        <f t="shared" si="544"/>
        <v>劈</v>
      </c>
      <c r="AJ143" s="6" t="str">
        <f t="shared" si="544"/>
        <v>劑</v>
      </c>
      <c r="AK143" s="6" t="str">
        <f t="shared" si="544"/>
        <v>辨</v>
      </c>
      <c r="AL143" s="6" t="str">
        <f>CHAR(21025+AL$1-35)</f>
        <v>辧</v>
      </c>
      <c r="AM143" s="6" t="str">
        <f t="shared" ref="AM143:BN143" si="545">CHAR(21025+AM$1-35)</f>
        <v>劬</v>
      </c>
      <c r="AN143" s="6" t="str">
        <f t="shared" si="545"/>
        <v>劭</v>
      </c>
      <c r="AO143" s="6" t="str">
        <f t="shared" si="545"/>
        <v>劼</v>
      </c>
      <c r="AP143" s="6" t="str">
        <f t="shared" si="545"/>
        <v>劵</v>
      </c>
      <c r="AQ143" s="6" t="str">
        <f t="shared" si="545"/>
        <v>勁</v>
      </c>
      <c r="AR143" s="6" t="str">
        <f t="shared" si="545"/>
        <v>勍</v>
      </c>
      <c r="AS143" s="6" t="str">
        <f t="shared" si="545"/>
        <v>勗</v>
      </c>
      <c r="AT143" s="6" t="str">
        <f t="shared" si="545"/>
        <v>勞</v>
      </c>
      <c r="AU143" s="6" t="str">
        <f t="shared" si="545"/>
        <v>勣</v>
      </c>
      <c r="AV143" s="6" t="str">
        <f t="shared" si="545"/>
        <v>勦</v>
      </c>
      <c r="AW143" s="6" t="str">
        <f t="shared" si="545"/>
        <v>飭</v>
      </c>
      <c r="AX143" s="6" t="str">
        <f t="shared" si="545"/>
        <v>勠</v>
      </c>
      <c r="AY143" s="6" t="str">
        <f t="shared" si="545"/>
        <v>勳</v>
      </c>
      <c r="AZ143" s="6" t="str">
        <f t="shared" si="545"/>
        <v>勵</v>
      </c>
      <c r="BA143" s="6" t="str">
        <f t="shared" si="545"/>
        <v>勸</v>
      </c>
      <c r="BB143" s="6" t="str">
        <f t="shared" si="545"/>
        <v>勹</v>
      </c>
      <c r="BC143" s="6" t="str">
        <f t="shared" si="545"/>
        <v>匆</v>
      </c>
      <c r="BD143" s="6" t="str">
        <f t="shared" si="545"/>
        <v>匈</v>
      </c>
      <c r="BE143" s="6" t="str">
        <f t="shared" si="545"/>
        <v>甸</v>
      </c>
      <c r="BF143" s="6" t="str">
        <f t="shared" si="545"/>
        <v>匍</v>
      </c>
      <c r="BG143" s="6" t="str">
        <f t="shared" si="545"/>
        <v>匐</v>
      </c>
      <c r="BH143" s="6" t="str">
        <f t="shared" si="545"/>
        <v>匏</v>
      </c>
      <c r="BI143" s="6" t="str">
        <f t="shared" si="545"/>
        <v>匕</v>
      </c>
      <c r="BJ143" s="6" t="str">
        <f t="shared" si="545"/>
        <v>匚</v>
      </c>
      <c r="BK143" s="6" t="str">
        <f t="shared" si="545"/>
        <v>匣</v>
      </c>
      <c r="BL143" s="6" t="str">
        <f t="shared" si="545"/>
        <v>匯</v>
      </c>
      <c r="BM143" s="6" t="str">
        <f t="shared" si="545"/>
        <v>匱</v>
      </c>
      <c r="BN143" s="6" t="str">
        <f t="shared" si="545"/>
        <v>匳</v>
      </c>
      <c r="BP143" s="3" t="s">
        <v>341</v>
      </c>
      <c r="BQ143">
        <f t="shared" si="535"/>
        <v>20828</v>
      </c>
      <c r="BR143" s="3" t="s">
        <v>342</v>
      </c>
      <c r="BS143">
        <f t="shared" si="537"/>
        <v>21025</v>
      </c>
    </row>
    <row r="144" spans="1:71" x14ac:dyDescent="0.55000000000000004">
      <c r="C144" s="11" t="str">
        <f>DEC2HEX(CODE(C143),4)</f>
        <v>515C</v>
      </c>
      <c r="D144" s="10" t="str">
        <f>DEC2HEX(CODE(D143),4)</f>
        <v>515D</v>
      </c>
      <c r="E144" s="10" t="str">
        <f t="shared" ref="E144:AH144" si="546">DEC2HEX(CODE(E143),4)</f>
        <v>515E</v>
      </c>
      <c r="F144" s="10" t="str">
        <f t="shared" si="546"/>
        <v>515F</v>
      </c>
      <c r="G144" s="10" t="str">
        <f t="shared" si="546"/>
        <v>5160</v>
      </c>
      <c r="H144" s="10" t="str">
        <f t="shared" si="546"/>
        <v>5161</v>
      </c>
      <c r="I144" s="10" t="str">
        <f t="shared" si="546"/>
        <v>5162</v>
      </c>
      <c r="J144" s="10" t="str">
        <f t="shared" si="546"/>
        <v>5163</v>
      </c>
      <c r="K144" s="10" t="str">
        <f t="shared" si="546"/>
        <v>5164</v>
      </c>
      <c r="L144" s="10" t="str">
        <f t="shared" si="546"/>
        <v>5165</v>
      </c>
      <c r="M144" s="10" t="str">
        <f t="shared" si="546"/>
        <v>5166</v>
      </c>
      <c r="N144" s="10" t="str">
        <f t="shared" si="546"/>
        <v>5167</v>
      </c>
      <c r="O144" s="10" t="str">
        <f t="shared" si="546"/>
        <v>5168</v>
      </c>
      <c r="P144" s="10" t="str">
        <f t="shared" si="546"/>
        <v>5169</v>
      </c>
      <c r="Q144" s="10" t="str">
        <f t="shared" si="546"/>
        <v>516A</v>
      </c>
      <c r="R144" s="10" t="str">
        <f t="shared" si="546"/>
        <v>516B</v>
      </c>
      <c r="S144" s="11" t="str">
        <f t="shared" si="546"/>
        <v>516C</v>
      </c>
      <c r="T144" s="10" t="str">
        <f t="shared" si="546"/>
        <v>516D</v>
      </c>
      <c r="U144" s="10" t="str">
        <f t="shared" si="546"/>
        <v>516E</v>
      </c>
      <c r="V144" s="10" t="str">
        <f t="shared" si="546"/>
        <v>516F</v>
      </c>
      <c r="W144" s="10" t="str">
        <f t="shared" si="546"/>
        <v>5170</v>
      </c>
      <c r="X144" s="10" t="str">
        <f t="shared" si="546"/>
        <v>5171</v>
      </c>
      <c r="Y144" s="10" t="str">
        <f t="shared" si="546"/>
        <v>5172</v>
      </c>
      <c r="Z144" s="10" t="str">
        <f t="shared" si="546"/>
        <v>5173</v>
      </c>
      <c r="AA144" s="10" t="str">
        <f t="shared" si="546"/>
        <v>5174</v>
      </c>
      <c r="AB144" s="10" t="str">
        <f t="shared" si="546"/>
        <v>5175</v>
      </c>
      <c r="AC144" s="10" t="str">
        <f t="shared" si="546"/>
        <v>5176</v>
      </c>
      <c r="AD144" s="10" t="str">
        <f t="shared" si="546"/>
        <v>5177</v>
      </c>
      <c r="AE144" s="10" t="str">
        <f t="shared" si="546"/>
        <v>5178</v>
      </c>
      <c r="AF144" s="10" t="str">
        <f t="shared" si="546"/>
        <v>5179</v>
      </c>
      <c r="AG144" s="10" t="str">
        <f t="shared" si="546"/>
        <v>517A</v>
      </c>
      <c r="AH144" s="10" t="str">
        <f t="shared" si="546"/>
        <v>517B</v>
      </c>
      <c r="AI144" s="11" t="str">
        <f>DEC2HEX(CODE(AI143),4)</f>
        <v>517C</v>
      </c>
      <c r="AJ144" s="10" t="str">
        <f>DEC2HEX(CODE(AJ143),4)</f>
        <v>517D</v>
      </c>
      <c r="AK144" s="10" t="str">
        <f t="shared" ref="AK144:BN144" si="547">DEC2HEX(CODE(AK143),4)</f>
        <v>517E</v>
      </c>
      <c r="AL144" s="10" t="str">
        <f t="shared" si="547"/>
        <v>5221</v>
      </c>
      <c r="AM144" s="10" t="str">
        <f t="shared" si="547"/>
        <v>5222</v>
      </c>
      <c r="AN144" s="10" t="str">
        <f t="shared" si="547"/>
        <v>5223</v>
      </c>
      <c r="AO144" s="10" t="str">
        <f t="shared" si="547"/>
        <v>5224</v>
      </c>
      <c r="AP144" s="10" t="str">
        <f t="shared" si="547"/>
        <v>5225</v>
      </c>
      <c r="AQ144" s="10" t="str">
        <f t="shared" si="547"/>
        <v>5226</v>
      </c>
      <c r="AR144" s="10" t="str">
        <f t="shared" si="547"/>
        <v>5227</v>
      </c>
      <c r="AS144" s="10" t="str">
        <f t="shared" si="547"/>
        <v>5228</v>
      </c>
      <c r="AT144" s="10" t="str">
        <f t="shared" si="547"/>
        <v>5229</v>
      </c>
      <c r="AU144" s="10" t="str">
        <f t="shared" si="547"/>
        <v>522A</v>
      </c>
      <c r="AV144" s="10" t="str">
        <f t="shared" si="547"/>
        <v>522B</v>
      </c>
      <c r="AW144" s="10" t="str">
        <f t="shared" si="547"/>
        <v>522C</v>
      </c>
      <c r="AX144" s="10" t="str">
        <f t="shared" si="547"/>
        <v>522D</v>
      </c>
      <c r="AY144" s="11" t="str">
        <f t="shared" si="547"/>
        <v>522E</v>
      </c>
      <c r="AZ144" s="10" t="str">
        <f t="shared" si="547"/>
        <v>522F</v>
      </c>
      <c r="BA144" s="10" t="str">
        <f t="shared" si="547"/>
        <v>5230</v>
      </c>
      <c r="BB144" s="10" t="str">
        <f t="shared" si="547"/>
        <v>5231</v>
      </c>
      <c r="BC144" s="10" t="str">
        <f t="shared" si="547"/>
        <v>5232</v>
      </c>
      <c r="BD144" s="10" t="str">
        <f t="shared" si="547"/>
        <v>5233</v>
      </c>
      <c r="BE144" s="10" t="str">
        <f t="shared" si="547"/>
        <v>5234</v>
      </c>
      <c r="BF144" s="10" t="str">
        <f t="shared" si="547"/>
        <v>5235</v>
      </c>
      <c r="BG144" s="10" t="str">
        <f t="shared" si="547"/>
        <v>5236</v>
      </c>
      <c r="BH144" s="10" t="str">
        <f t="shared" si="547"/>
        <v>5237</v>
      </c>
      <c r="BI144" s="10" t="str">
        <f t="shared" si="547"/>
        <v>5238</v>
      </c>
      <c r="BJ144" s="10" t="str">
        <f t="shared" si="547"/>
        <v>5239</v>
      </c>
      <c r="BK144" s="10" t="str">
        <f t="shared" si="547"/>
        <v>523A</v>
      </c>
      <c r="BL144" s="10" t="str">
        <f t="shared" si="547"/>
        <v>523B</v>
      </c>
      <c r="BM144" s="10" t="str">
        <f t="shared" si="547"/>
        <v>523C</v>
      </c>
      <c r="BN144" s="10" t="str">
        <f t="shared" si="547"/>
        <v>523D</v>
      </c>
      <c r="BQ144">
        <f t="shared" si="535"/>
        <v>0</v>
      </c>
      <c r="BS144">
        <f t="shared" si="537"/>
        <v>0</v>
      </c>
    </row>
    <row r="145" spans="1:71" ht="26.5" x14ac:dyDescent="0.55000000000000004">
      <c r="A145">
        <f>A143+64*32</f>
        <v>145408</v>
      </c>
      <c r="B145" s="2" t="str">
        <f>DEC2HEX(A145,5)</f>
        <v>23800</v>
      </c>
      <c r="C145" s="6" t="str">
        <f>CHAR(21054+C$1)</f>
        <v>匸</v>
      </c>
      <c r="D145" s="6" t="str">
        <f t="shared" ref="D145:BN145" si="548">CHAR(21054+D$1)</f>
        <v>區</v>
      </c>
      <c r="E145" s="6" t="str">
        <f t="shared" si="548"/>
        <v>卆</v>
      </c>
      <c r="F145" s="6" t="str">
        <f t="shared" si="548"/>
        <v>卅</v>
      </c>
      <c r="G145" s="6" t="str">
        <f t="shared" si="548"/>
        <v>丗</v>
      </c>
      <c r="H145" s="6" t="str">
        <f t="shared" si="548"/>
        <v>卉</v>
      </c>
      <c r="I145" s="6" t="str">
        <f t="shared" si="548"/>
        <v>卍</v>
      </c>
      <c r="J145" s="6" t="str">
        <f t="shared" si="548"/>
        <v>凖</v>
      </c>
      <c r="K145" s="6" t="str">
        <f t="shared" si="548"/>
        <v>卞</v>
      </c>
      <c r="L145" s="6" t="str">
        <f t="shared" si="548"/>
        <v>卩</v>
      </c>
      <c r="M145" s="6" t="str">
        <f t="shared" si="548"/>
        <v>卮</v>
      </c>
      <c r="N145" s="6" t="str">
        <f t="shared" si="548"/>
        <v>夘</v>
      </c>
      <c r="O145" s="6" t="str">
        <f t="shared" si="548"/>
        <v>卻</v>
      </c>
      <c r="P145" s="6" t="str">
        <f t="shared" si="548"/>
        <v>卷</v>
      </c>
      <c r="Q145" s="6" t="str">
        <f t="shared" si="548"/>
        <v>厂</v>
      </c>
      <c r="R145" s="6" t="str">
        <f t="shared" si="548"/>
        <v>厖</v>
      </c>
      <c r="S145" s="6" t="str">
        <f t="shared" si="548"/>
        <v>厠</v>
      </c>
      <c r="T145" s="6" t="str">
        <f t="shared" si="548"/>
        <v>厦</v>
      </c>
      <c r="U145" s="6" t="str">
        <f t="shared" si="548"/>
        <v>厥</v>
      </c>
      <c r="V145" s="6" t="str">
        <f t="shared" si="548"/>
        <v>厮</v>
      </c>
      <c r="W145" s="6" t="str">
        <f t="shared" si="548"/>
        <v>厰</v>
      </c>
      <c r="X145" s="6" t="str">
        <f t="shared" si="548"/>
        <v>厶</v>
      </c>
      <c r="Y145" s="6" t="str">
        <f t="shared" si="548"/>
        <v>參</v>
      </c>
      <c r="Z145" s="6" t="str">
        <f t="shared" si="548"/>
        <v>簒</v>
      </c>
      <c r="AA145" s="6" t="str">
        <f t="shared" si="548"/>
        <v>雙</v>
      </c>
      <c r="AB145" s="6" t="str">
        <f t="shared" si="548"/>
        <v>叟</v>
      </c>
      <c r="AC145" s="6" t="str">
        <f t="shared" si="548"/>
        <v>曼</v>
      </c>
      <c r="AD145" s="6" t="str">
        <f t="shared" si="548"/>
        <v>燮</v>
      </c>
      <c r="AE145" s="6" t="str">
        <f t="shared" si="548"/>
        <v>叮</v>
      </c>
      <c r="AF145" s="6" t="str">
        <f t="shared" si="548"/>
        <v>叨</v>
      </c>
      <c r="AG145" s="6" t="str">
        <f t="shared" si="548"/>
        <v>叭</v>
      </c>
      <c r="AH145" s="6" t="str">
        <f t="shared" si="548"/>
        <v>叺</v>
      </c>
      <c r="AI145" s="6" t="str">
        <f t="shared" si="548"/>
        <v>吁</v>
      </c>
      <c r="AJ145" s="6" t="str">
        <f t="shared" si="548"/>
        <v>吽</v>
      </c>
      <c r="AK145" s="6" t="str">
        <f t="shared" si="548"/>
        <v>呀</v>
      </c>
      <c r="AL145" s="6" t="str">
        <f t="shared" si="548"/>
        <v>听</v>
      </c>
      <c r="AM145" s="6" t="str">
        <f t="shared" si="548"/>
        <v>吭</v>
      </c>
      <c r="AN145" s="6" t="str">
        <f t="shared" si="548"/>
        <v>吼</v>
      </c>
      <c r="AO145" s="6" t="str">
        <f t="shared" si="548"/>
        <v>吮</v>
      </c>
      <c r="AP145" s="6" t="str">
        <f t="shared" si="548"/>
        <v>吶</v>
      </c>
      <c r="AQ145" s="6" t="str">
        <f t="shared" si="548"/>
        <v>吩</v>
      </c>
      <c r="AR145" s="6" t="str">
        <f t="shared" si="548"/>
        <v>吝</v>
      </c>
      <c r="AS145" s="6" t="str">
        <f t="shared" si="548"/>
        <v>呎</v>
      </c>
      <c r="AT145" s="6" t="str">
        <f t="shared" si="548"/>
        <v>咏</v>
      </c>
      <c r="AU145" s="6" t="str">
        <f t="shared" si="548"/>
        <v>呵</v>
      </c>
      <c r="AV145" s="6" t="str">
        <f t="shared" si="548"/>
        <v>咎</v>
      </c>
      <c r="AW145" s="6" t="str">
        <f t="shared" si="548"/>
        <v>呟</v>
      </c>
      <c r="AX145" s="6" t="str">
        <f t="shared" si="548"/>
        <v>呱</v>
      </c>
      <c r="AY145" s="6" t="str">
        <f t="shared" si="548"/>
        <v>呷</v>
      </c>
      <c r="AZ145" s="6" t="str">
        <f t="shared" si="548"/>
        <v>呰</v>
      </c>
      <c r="BA145" s="6" t="str">
        <f t="shared" si="548"/>
        <v>咒</v>
      </c>
      <c r="BB145" s="6" t="str">
        <f t="shared" si="548"/>
        <v>呻</v>
      </c>
      <c r="BC145" s="6" t="str">
        <f t="shared" si="548"/>
        <v>咀</v>
      </c>
      <c r="BD145" s="6" t="str">
        <f t="shared" si="548"/>
        <v>呶</v>
      </c>
      <c r="BE145" s="6" t="str">
        <f t="shared" si="548"/>
        <v>咄</v>
      </c>
      <c r="BF145" s="6" t="str">
        <f>CHAR(21054+BF$1)</f>
        <v>咐</v>
      </c>
      <c r="BG145" s="6" t="str">
        <f t="shared" si="548"/>
        <v>咆</v>
      </c>
      <c r="BH145" s="6" t="str">
        <f t="shared" si="548"/>
        <v>哇</v>
      </c>
      <c r="BI145" s="6" t="str">
        <f t="shared" si="548"/>
        <v>咢</v>
      </c>
      <c r="BJ145" s="6" t="str">
        <f t="shared" si="548"/>
        <v>咸</v>
      </c>
      <c r="BK145" s="6" t="str">
        <f t="shared" si="548"/>
        <v>咥</v>
      </c>
      <c r="BL145" s="6" t="str">
        <f t="shared" si="548"/>
        <v>咬</v>
      </c>
      <c r="BM145" s="6" t="str">
        <f t="shared" si="548"/>
        <v>哄</v>
      </c>
      <c r="BN145" s="6" t="str">
        <f t="shared" si="548"/>
        <v>哈</v>
      </c>
      <c r="BP145" s="3" t="s">
        <v>343</v>
      </c>
      <c r="BQ145">
        <f t="shared" si="535"/>
        <v>21054</v>
      </c>
      <c r="BS145">
        <f t="shared" si="537"/>
        <v>0</v>
      </c>
    </row>
    <row r="146" spans="1:71" x14ac:dyDescent="0.55000000000000004">
      <c r="C146" s="11" t="str">
        <f>DEC2HEX(CODE(C145),4)</f>
        <v>523E</v>
      </c>
      <c r="D146" s="10" t="str">
        <f>DEC2HEX(CODE(D145),4)</f>
        <v>523F</v>
      </c>
      <c r="E146" s="10" t="str">
        <f t="shared" ref="E146:AH146" si="549">DEC2HEX(CODE(E145),4)</f>
        <v>5240</v>
      </c>
      <c r="F146" s="10" t="str">
        <f t="shared" si="549"/>
        <v>5241</v>
      </c>
      <c r="G146" s="10" t="str">
        <f t="shared" si="549"/>
        <v>5242</v>
      </c>
      <c r="H146" s="10" t="str">
        <f t="shared" si="549"/>
        <v>5243</v>
      </c>
      <c r="I146" s="10" t="str">
        <f t="shared" si="549"/>
        <v>5244</v>
      </c>
      <c r="J146" s="10" t="str">
        <f t="shared" si="549"/>
        <v>5245</v>
      </c>
      <c r="K146" s="10" t="str">
        <f t="shared" si="549"/>
        <v>5246</v>
      </c>
      <c r="L146" s="10" t="str">
        <f t="shared" si="549"/>
        <v>5247</v>
      </c>
      <c r="M146" s="10" t="str">
        <f t="shared" si="549"/>
        <v>5248</v>
      </c>
      <c r="N146" s="10" t="str">
        <f t="shared" si="549"/>
        <v>5249</v>
      </c>
      <c r="O146" s="10" t="str">
        <f t="shared" si="549"/>
        <v>524A</v>
      </c>
      <c r="P146" s="10" t="str">
        <f t="shared" si="549"/>
        <v>524B</v>
      </c>
      <c r="Q146" s="10" t="str">
        <f t="shared" si="549"/>
        <v>524C</v>
      </c>
      <c r="R146" s="10" t="str">
        <f t="shared" si="549"/>
        <v>524D</v>
      </c>
      <c r="S146" s="11" t="str">
        <f t="shared" si="549"/>
        <v>524E</v>
      </c>
      <c r="T146" s="10" t="str">
        <f t="shared" si="549"/>
        <v>524F</v>
      </c>
      <c r="U146" s="10" t="str">
        <f t="shared" si="549"/>
        <v>5250</v>
      </c>
      <c r="V146" s="10" t="str">
        <f t="shared" si="549"/>
        <v>5251</v>
      </c>
      <c r="W146" s="10" t="str">
        <f t="shared" si="549"/>
        <v>5252</v>
      </c>
      <c r="X146" s="10" t="str">
        <f t="shared" si="549"/>
        <v>5253</v>
      </c>
      <c r="Y146" s="10" t="str">
        <f t="shared" si="549"/>
        <v>5254</v>
      </c>
      <c r="Z146" s="10" t="str">
        <f t="shared" si="549"/>
        <v>5255</v>
      </c>
      <c r="AA146" s="10" t="str">
        <f t="shared" si="549"/>
        <v>5256</v>
      </c>
      <c r="AB146" s="10" t="str">
        <f t="shared" si="549"/>
        <v>5257</v>
      </c>
      <c r="AC146" s="10" t="str">
        <f t="shared" si="549"/>
        <v>5258</v>
      </c>
      <c r="AD146" s="10" t="str">
        <f t="shared" si="549"/>
        <v>5259</v>
      </c>
      <c r="AE146" s="10" t="str">
        <f t="shared" si="549"/>
        <v>525A</v>
      </c>
      <c r="AF146" s="10" t="str">
        <f t="shared" si="549"/>
        <v>525B</v>
      </c>
      <c r="AG146" s="10" t="str">
        <f t="shared" si="549"/>
        <v>525C</v>
      </c>
      <c r="AH146" s="10" t="str">
        <f t="shared" si="549"/>
        <v>525D</v>
      </c>
      <c r="AI146" s="11" t="str">
        <f>DEC2HEX(CODE(AI145),4)</f>
        <v>525E</v>
      </c>
      <c r="AJ146" s="10" t="str">
        <f>DEC2HEX(CODE(AJ145),4)</f>
        <v>525F</v>
      </c>
      <c r="AK146" s="10" t="str">
        <f t="shared" ref="AK146:BN146" si="550">DEC2HEX(CODE(AK145),4)</f>
        <v>5260</v>
      </c>
      <c r="AL146" s="10" t="str">
        <f t="shared" si="550"/>
        <v>5261</v>
      </c>
      <c r="AM146" s="10" t="str">
        <f t="shared" si="550"/>
        <v>5262</v>
      </c>
      <c r="AN146" s="10" t="str">
        <f t="shared" si="550"/>
        <v>5263</v>
      </c>
      <c r="AO146" s="10" t="str">
        <f t="shared" si="550"/>
        <v>5264</v>
      </c>
      <c r="AP146" s="10" t="str">
        <f t="shared" si="550"/>
        <v>5265</v>
      </c>
      <c r="AQ146" s="10" t="str">
        <f t="shared" si="550"/>
        <v>5266</v>
      </c>
      <c r="AR146" s="10" t="str">
        <f t="shared" si="550"/>
        <v>5267</v>
      </c>
      <c r="AS146" s="10" t="str">
        <f t="shared" si="550"/>
        <v>5268</v>
      </c>
      <c r="AT146" s="10" t="str">
        <f t="shared" si="550"/>
        <v>5269</v>
      </c>
      <c r="AU146" s="10" t="str">
        <f t="shared" si="550"/>
        <v>526A</v>
      </c>
      <c r="AV146" s="10" t="str">
        <f t="shared" si="550"/>
        <v>526B</v>
      </c>
      <c r="AW146" s="10" t="str">
        <f t="shared" si="550"/>
        <v>526C</v>
      </c>
      <c r="AX146" s="10" t="str">
        <f t="shared" si="550"/>
        <v>526D</v>
      </c>
      <c r="AY146" s="11" t="str">
        <f t="shared" si="550"/>
        <v>526E</v>
      </c>
      <c r="AZ146" s="10" t="str">
        <f t="shared" si="550"/>
        <v>526F</v>
      </c>
      <c r="BA146" s="10" t="str">
        <f t="shared" si="550"/>
        <v>5270</v>
      </c>
      <c r="BB146" s="10" t="str">
        <f t="shared" si="550"/>
        <v>5271</v>
      </c>
      <c r="BC146" s="10" t="str">
        <f t="shared" si="550"/>
        <v>5272</v>
      </c>
      <c r="BD146" s="10" t="str">
        <f t="shared" si="550"/>
        <v>5273</v>
      </c>
      <c r="BE146" s="10" t="str">
        <f t="shared" si="550"/>
        <v>5274</v>
      </c>
      <c r="BF146" s="10" t="str">
        <f t="shared" si="550"/>
        <v>5275</v>
      </c>
      <c r="BG146" s="10" t="str">
        <f t="shared" si="550"/>
        <v>5276</v>
      </c>
      <c r="BH146" s="10" t="str">
        <f t="shared" si="550"/>
        <v>5277</v>
      </c>
      <c r="BI146" s="10" t="str">
        <f t="shared" si="550"/>
        <v>5278</v>
      </c>
      <c r="BJ146" s="10" t="str">
        <f t="shared" si="550"/>
        <v>5279</v>
      </c>
      <c r="BK146" s="10" t="str">
        <f t="shared" si="550"/>
        <v>527A</v>
      </c>
      <c r="BL146" s="10" t="str">
        <f t="shared" si="550"/>
        <v>527B</v>
      </c>
      <c r="BM146" s="10" t="str">
        <f t="shared" si="550"/>
        <v>527C</v>
      </c>
      <c r="BN146" s="10" t="str">
        <f t="shared" si="550"/>
        <v>527D</v>
      </c>
      <c r="BQ146">
        <f t="shared" si="535"/>
        <v>0</v>
      </c>
      <c r="BS146">
        <f t="shared" si="537"/>
        <v>0</v>
      </c>
    </row>
    <row r="147" spans="1:71" ht="26.5" x14ac:dyDescent="0.55000000000000004">
      <c r="A147">
        <f>A145+64*32</f>
        <v>147456</v>
      </c>
      <c r="B147" s="2" t="str">
        <f>DEC2HEX(A147,5)</f>
        <v>24000</v>
      </c>
      <c r="C147" s="6" t="str">
        <f>CHAR(21118+C$1)</f>
        <v>咨</v>
      </c>
      <c r="D147" s="6" t="str">
        <f>CHAR(21281+D$1-1)</f>
        <v>咫</v>
      </c>
      <c r="E147" s="6" t="str">
        <f t="shared" ref="E147:BN147" si="551">CHAR(21281+E$1-1)</f>
        <v>哂</v>
      </c>
      <c r="F147" s="6" t="str">
        <f t="shared" si="551"/>
        <v>咤</v>
      </c>
      <c r="G147" s="6" t="str">
        <f t="shared" si="551"/>
        <v>咾</v>
      </c>
      <c r="H147" s="6" t="str">
        <f t="shared" si="551"/>
        <v>咼</v>
      </c>
      <c r="I147" s="6" t="str">
        <f t="shared" si="551"/>
        <v>哘</v>
      </c>
      <c r="J147" s="6" t="str">
        <f t="shared" si="551"/>
        <v>哥</v>
      </c>
      <c r="K147" s="6" t="str">
        <f t="shared" si="551"/>
        <v>哦</v>
      </c>
      <c r="L147" s="6" t="str">
        <f t="shared" si="551"/>
        <v>唏</v>
      </c>
      <c r="M147" s="6" t="str">
        <f t="shared" si="551"/>
        <v>唔</v>
      </c>
      <c r="N147" s="6" t="str">
        <f t="shared" si="551"/>
        <v>哽</v>
      </c>
      <c r="O147" s="6" t="str">
        <f t="shared" si="551"/>
        <v>哮</v>
      </c>
      <c r="P147" s="6" t="str">
        <f t="shared" si="551"/>
        <v>哭</v>
      </c>
      <c r="Q147" s="6" t="str">
        <f t="shared" si="551"/>
        <v>哺</v>
      </c>
      <c r="R147" s="6" t="str">
        <f t="shared" si="551"/>
        <v>哢</v>
      </c>
      <c r="S147" s="6" t="str">
        <f t="shared" si="551"/>
        <v>唹</v>
      </c>
      <c r="T147" s="6" t="str">
        <f t="shared" si="551"/>
        <v>啀</v>
      </c>
      <c r="U147" s="6" t="str">
        <f t="shared" si="551"/>
        <v>啣</v>
      </c>
      <c r="V147" s="6" t="str">
        <f t="shared" si="551"/>
        <v>啌</v>
      </c>
      <c r="W147" s="6" t="str">
        <f t="shared" si="551"/>
        <v>售</v>
      </c>
      <c r="X147" s="6" t="str">
        <f t="shared" si="551"/>
        <v>啜</v>
      </c>
      <c r="Y147" s="6" t="str">
        <f t="shared" si="551"/>
        <v>啅</v>
      </c>
      <c r="Z147" s="6" t="str">
        <f t="shared" si="551"/>
        <v>啖</v>
      </c>
      <c r="AA147" s="6" t="str">
        <f t="shared" si="551"/>
        <v>啗</v>
      </c>
      <c r="AB147" s="6" t="str">
        <f t="shared" si="551"/>
        <v>唸</v>
      </c>
      <c r="AC147" s="6" t="str">
        <f t="shared" si="551"/>
        <v>唳</v>
      </c>
      <c r="AD147" s="6" t="str">
        <f t="shared" si="551"/>
        <v>啝</v>
      </c>
      <c r="AE147" s="6" t="str">
        <f t="shared" si="551"/>
        <v>喙</v>
      </c>
      <c r="AF147" s="6" t="str">
        <f t="shared" si="551"/>
        <v>喀</v>
      </c>
      <c r="AG147" s="6" t="str">
        <f t="shared" si="551"/>
        <v>咯</v>
      </c>
      <c r="AH147" s="6" t="str">
        <f t="shared" si="551"/>
        <v>喊</v>
      </c>
      <c r="AI147" s="6" t="str">
        <f t="shared" si="551"/>
        <v>喟</v>
      </c>
      <c r="AJ147" s="6" t="str">
        <f t="shared" si="551"/>
        <v>啻</v>
      </c>
      <c r="AK147" s="6" t="str">
        <f t="shared" si="551"/>
        <v>啾</v>
      </c>
      <c r="AL147" s="6" t="str">
        <f t="shared" si="551"/>
        <v>喘</v>
      </c>
      <c r="AM147" s="6" t="str">
        <f t="shared" si="551"/>
        <v>喞</v>
      </c>
      <c r="AN147" s="6" t="str">
        <f t="shared" si="551"/>
        <v>單</v>
      </c>
      <c r="AO147" s="6" t="str">
        <f t="shared" si="551"/>
        <v>啼</v>
      </c>
      <c r="AP147" s="6" t="str">
        <f t="shared" si="551"/>
        <v>喃</v>
      </c>
      <c r="AQ147" s="6" t="str">
        <f t="shared" si="551"/>
        <v>喩</v>
      </c>
      <c r="AR147" s="6" t="str">
        <f t="shared" si="551"/>
        <v>喇</v>
      </c>
      <c r="AS147" s="6" t="str">
        <f t="shared" si="551"/>
        <v>喨</v>
      </c>
      <c r="AT147" s="6" t="str">
        <f t="shared" si="551"/>
        <v>嗚</v>
      </c>
      <c r="AU147" s="6" t="str">
        <f t="shared" si="551"/>
        <v>嗅</v>
      </c>
      <c r="AV147" s="6" t="str">
        <f t="shared" si="551"/>
        <v>嗟</v>
      </c>
      <c r="AW147" s="6" t="str">
        <f t="shared" si="551"/>
        <v>嗄</v>
      </c>
      <c r="AX147" s="6" t="str">
        <f t="shared" si="551"/>
        <v>嗜</v>
      </c>
      <c r="AY147" s="6" t="str">
        <f t="shared" si="551"/>
        <v>嗤</v>
      </c>
      <c r="AZ147" s="6" t="str">
        <f t="shared" si="551"/>
        <v>嗔</v>
      </c>
      <c r="BA147" s="6" t="str">
        <f t="shared" si="551"/>
        <v>嘔</v>
      </c>
      <c r="BB147" s="6" t="str">
        <f t="shared" si="551"/>
        <v>嗷</v>
      </c>
      <c r="BC147" s="6" t="str">
        <f t="shared" si="551"/>
        <v>嘖</v>
      </c>
      <c r="BD147" s="6" t="str">
        <f t="shared" si="551"/>
        <v>嗾</v>
      </c>
      <c r="BE147" s="6" t="str">
        <f t="shared" si="551"/>
        <v>嗽</v>
      </c>
      <c r="BF147" s="6" t="str">
        <f t="shared" si="551"/>
        <v>嘛</v>
      </c>
      <c r="BG147" s="6" t="str">
        <f t="shared" si="551"/>
        <v>嗹</v>
      </c>
      <c r="BH147" s="6" t="str">
        <f t="shared" si="551"/>
        <v>噎</v>
      </c>
      <c r="BI147" s="6" t="str">
        <f t="shared" si="551"/>
        <v>噐</v>
      </c>
      <c r="BJ147" s="6" t="str">
        <f t="shared" si="551"/>
        <v>營</v>
      </c>
      <c r="BK147" s="6" t="str">
        <f t="shared" si="551"/>
        <v>嘴</v>
      </c>
      <c r="BL147" s="6" t="str">
        <f t="shared" si="551"/>
        <v>嘶</v>
      </c>
      <c r="BM147" s="6" t="str">
        <f t="shared" si="551"/>
        <v>嘲</v>
      </c>
      <c r="BN147" s="6" t="str">
        <f t="shared" si="551"/>
        <v>嘸</v>
      </c>
      <c r="BP147" s="3" t="s">
        <v>344</v>
      </c>
      <c r="BQ147">
        <f t="shared" si="535"/>
        <v>21118</v>
      </c>
      <c r="BR147" s="3" t="s">
        <v>345</v>
      </c>
      <c r="BS147">
        <f t="shared" si="537"/>
        <v>21281</v>
      </c>
    </row>
    <row r="148" spans="1:71" x14ac:dyDescent="0.55000000000000004">
      <c r="C148" s="11" t="str">
        <f>DEC2HEX(CODE(C147),4)</f>
        <v>527E</v>
      </c>
      <c r="D148" s="10" t="str">
        <f>DEC2HEX(CODE(D147),4)</f>
        <v>5321</v>
      </c>
      <c r="E148" s="10" t="str">
        <f t="shared" ref="E148:AH164" si="552">DEC2HEX(CODE(E147),4)</f>
        <v>5322</v>
      </c>
      <c r="F148" s="10" t="str">
        <f t="shared" si="552"/>
        <v>5323</v>
      </c>
      <c r="G148" s="10" t="str">
        <f t="shared" si="552"/>
        <v>5324</v>
      </c>
      <c r="H148" s="10" t="str">
        <f t="shared" si="552"/>
        <v>5325</v>
      </c>
      <c r="I148" s="10" t="str">
        <f t="shared" si="552"/>
        <v>5326</v>
      </c>
      <c r="J148" s="10" t="str">
        <f t="shared" si="552"/>
        <v>5327</v>
      </c>
      <c r="K148" s="10" t="str">
        <f t="shared" si="552"/>
        <v>5328</v>
      </c>
      <c r="L148" s="10" t="str">
        <f t="shared" si="552"/>
        <v>5329</v>
      </c>
      <c r="M148" s="10" t="str">
        <f t="shared" si="552"/>
        <v>532A</v>
      </c>
      <c r="N148" s="10" t="str">
        <f t="shared" si="552"/>
        <v>532B</v>
      </c>
      <c r="O148" s="10" t="str">
        <f t="shared" si="552"/>
        <v>532C</v>
      </c>
      <c r="P148" s="10" t="str">
        <f t="shared" si="552"/>
        <v>532D</v>
      </c>
      <c r="Q148" s="10" t="str">
        <f t="shared" si="552"/>
        <v>532E</v>
      </c>
      <c r="R148" s="10" t="str">
        <f t="shared" si="552"/>
        <v>532F</v>
      </c>
      <c r="S148" s="11" t="str">
        <f t="shared" si="552"/>
        <v>5330</v>
      </c>
      <c r="T148" s="10" t="str">
        <f t="shared" si="552"/>
        <v>5331</v>
      </c>
      <c r="U148" s="10" t="str">
        <f t="shared" si="552"/>
        <v>5332</v>
      </c>
      <c r="V148" s="10" t="str">
        <f t="shared" si="552"/>
        <v>5333</v>
      </c>
      <c r="W148" s="10" t="str">
        <f t="shared" si="552"/>
        <v>5334</v>
      </c>
      <c r="X148" s="10" t="str">
        <f t="shared" si="552"/>
        <v>5335</v>
      </c>
      <c r="Y148" s="10" t="str">
        <f t="shared" si="552"/>
        <v>5336</v>
      </c>
      <c r="Z148" s="10" t="str">
        <f t="shared" si="552"/>
        <v>5337</v>
      </c>
      <c r="AA148" s="10" t="str">
        <f t="shared" si="552"/>
        <v>5338</v>
      </c>
      <c r="AB148" s="10" t="str">
        <f t="shared" si="552"/>
        <v>5339</v>
      </c>
      <c r="AC148" s="10" t="str">
        <f t="shared" si="552"/>
        <v>533A</v>
      </c>
      <c r="AD148" s="10" t="str">
        <f t="shared" si="552"/>
        <v>533B</v>
      </c>
      <c r="AE148" s="10" t="str">
        <f t="shared" si="552"/>
        <v>533C</v>
      </c>
      <c r="AF148" s="10" t="str">
        <f t="shared" si="552"/>
        <v>533D</v>
      </c>
      <c r="AG148" s="10" t="str">
        <f t="shared" si="552"/>
        <v>533E</v>
      </c>
      <c r="AH148" s="10" t="str">
        <f t="shared" si="552"/>
        <v>533F</v>
      </c>
      <c r="AI148" s="11" t="str">
        <f>DEC2HEX(CODE(AI147),4)</f>
        <v>5340</v>
      </c>
      <c r="AJ148" s="10" t="str">
        <f>DEC2HEX(CODE(AJ147),4)</f>
        <v>5341</v>
      </c>
      <c r="AK148" s="10" t="str">
        <f t="shared" ref="AK148:BN164" si="553">DEC2HEX(CODE(AK147),4)</f>
        <v>5342</v>
      </c>
      <c r="AL148" s="10" t="str">
        <f t="shared" si="553"/>
        <v>5343</v>
      </c>
      <c r="AM148" s="10" t="str">
        <f t="shared" si="553"/>
        <v>5344</v>
      </c>
      <c r="AN148" s="10" t="str">
        <f t="shared" si="553"/>
        <v>5345</v>
      </c>
      <c r="AO148" s="10" t="str">
        <f t="shared" si="553"/>
        <v>5346</v>
      </c>
      <c r="AP148" s="10" t="str">
        <f t="shared" si="553"/>
        <v>5347</v>
      </c>
      <c r="AQ148" s="10" t="str">
        <f t="shared" si="553"/>
        <v>5348</v>
      </c>
      <c r="AR148" s="10" t="str">
        <f t="shared" si="553"/>
        <v>5349</v>
      </c>
      <c r="AS148" s="10" t="str">
        <f t="shared" si="553"/>
        <v>534A</v>
      </c>
      <c r="AT148" s="10" t="str">
        <f t="shared" si="553"/>
        <v>534B</v>
      </c>
      <c r="AU148" s="10" t="str">
        <f t="shared" si="553"/>
        <v>534C</v>
      </c>
      <c r="AV148" s="10" t="str">
        <f t="shared" si="553"/>
        <v>534D</v>
      </c>
      <c r="AW148" s="10" t="str">
        <f t="shared" si="553"/>
        <v>534E</v>
      </c>
      <c r="AX148" s="10" t="str">
        <f t="shared" si="553"/>
        <v>534F</v>
      </c>
      <c r="AY148" s="11" t="str">
        <f t="shared" si="553"/>
        <v>5350</v>
      </c>
      <c r="AZ148" s="10" t="str">
        <f t="shared" si="553"/>
        <v>5351</v>
      </c>
      <c r="BA148" s="10" t="str">
        <f t="shared" si="553"/>
        <v>5352</v>
      </c>
      <c r="BB148" s="10" t="str">
        <f t="shared" si="553"/>
        <v>5353</v>
      </c>
      <c r="BC148" s="10" t="str">
        <f t="shared" si="553"/>
        <v>5354</v>
      </c>
      <c r="BD148" s="10" t="str">
        <f t="shared" si="553"/>
        <v>5355</v>
      </c>
      <c r="BE148" s="10" t="str">
        <f t="shared" si="553"/>
        <v>5356</v>
      </c>
      <c r="BF148" s="10" t="str">
        <f t="shared" si="553"/>
        <v>5357</v>
      </c>
      <c r="BG148" s="10" t="str">
        <f t="shared" si="553"/>
        <v>5358</v>
      </c>
      <c r="BH148" s="10" t="str">
        <f t="shared" si="553"/>
        <v>5359</v>
      </c>
      <c r="BI148" s="10" t="str">
        <f t="shared" si="553"/>
        <v>535A</v>
      </c>
      <c r="BJ148" s="10" t="str">
        <f t="shared" si="553"/>
        <v>535B</v>
      </c>
      <c r="BK148" s="10" t="str">
        <f t="shared" si="553"/>
        <v>535C</v>
      </c>
      <c r="BL148" s="10" t="str">
        <f t="shared" si="553"/>
        <v>535D</v>
      </c>
      <c r="BM148" s="10" t="str">
        <f t="shared" si="553"/>
        <v>535E</v>
      </c>
      <c r="BN148" s="10" t="str">
        <f t="shared" si="553"/>
        <v>535F</v>
      </c>
      <c r="BQ148">
        <f t="shared" si="535"/>
        <v>0</v>
      </c>
      <c r="BS148">
        <f t="shared" si="537"/>
        <v>0</v>
      </c>
    </row>
    <row r="149" spans="1:71" ht="26.5" x14ac:dyDescent="0.55000000000000004">
      <c r="A149">
        <f>A147+64*32</f>
        <v>149504</v>
      </c>
      <c r="B149" s="2" t="str">
        <f>DEC2HEX(A149,5)</f>
        <v>24800</v>
      </c>
      <c r="C149" s="6" t="str">
        <f>CHAR(21344+C1)</f>
        <v>噫</v>
      </c>
      <c r="D149" s="6" t="str">
        <f>CHAR(21344+D1)</f>
        <v>噤</v>
      </c>
      <c r="E149" s="6" t="str">
        <f t="shared" ref="E149:BN149" si="554">CHAR(21344+E1)</f>
        <v>嘯</v>
      </c>
      <c r="F149" s="6" t="str">
        <f t="shared" si="554"/>
        <v>噬</v>
      </c>
      <c r="G149" s="6" t="str">
        <f t="shared" si="554"/>
        <v>噪</v>
      </c>
      <c r="H149" s="6" t="str">
        <f t="shared" si="554"/>
        <v>嚆</v>
      </c>
      <c r="I149" s="6" t="str">
        <f t="shared" si="554"/>
        <v>嚀</v>
      </c>
      <c r="J149" s="6" t="str">
        <f t="shared" si="554"/>
        <v>嚊</v>
      </c>
      <c r="K149" s="6" t="str">
        <f t="shared" si="554"/>
        <v>嚠</v>
      </c>
      <c r="L149" s="6" t="str">
        <f t="shared" si="554"/>
        <v>嚔</v>
      </c>
      <c r="M149" s="6" t="str">
        <f t="shared" si="554"/>
        <v>嚏</v>
      </c>
      <c r="N149" s="6" t="str">
        <f t="shared" si="554"/>
        <v>嚥</v>
      </c>
      <c r="O149" s="6" t="str">
        <f t="shared" si="554"/>
        <v>嚮</v>
      </c>
      <c r="P149" s="6" t="str">
        <f t="shared" si="554"/>
        <v>嚶</v>
      </c>
      <c r="Q149" s="6" t="str">
        <f t="shared" si="554"/>
        <v>嚴</v>
      </c>
      <c r="R149" s="6" t="str">
        <f t="shared" si="554"/>
        <v>囂</v>
      </c>
      <c r="S149" s="6" t="str">
        <f t="shared" si="554"/>
        <v>嚼</v>
      </c>
      <c r="T149" s="6" t="str">
        <f t="shared" si="554"/>
        <v>囁</v>
      </c>
      <c r="U149" s="6" t="str">
        <f t="shared" si="554"/>
        <v>囃</v>
      </c>
      <c r="V149" s="6" t="str">
        <f t="shared" si="554"/>
        <v>囀</v>
      </c>
      <c r="W149" s="6" t="str">
        <f t="shared" si="554"/>
        <v>囈</v>
      </c>
      <c r="X149" s="6" t="str">
        <f t="shared" si="554"/>
        <v>囎</v>
      </c>
      <c r="Y149" s="6" t="str">
        <f t="shared" si="554"/>
        <v>囑</v>
      </c>
      <c r="Z149" s="6" t="str">
        <f t="shared" si="554"/>
        <v>囓</v>
      </c>
      <c r="AA149" s="6" t="str">
        <f t="shared" si="554"/>
        <v>囗</v>
      </c>
      <c r="AB149" s="6" t="str">
        <f t="shared" si="554"/>
        <v>囮</v>
      </c>
      <c r="AC149" s="6" t="str">
        <f t="shared" si="554"/>
        <v>囹</v>
      </c>
      <c r="AD149" s="6" t="str">
        <f t="shared" si="554"/>
        <v>圀</v>
      </c>
      <c r="AE149" s="6" t="str">
        <f t="shared" si="554"/>
        <v>囿</v>
      </c>
      <c r="AF149" s="6" t="str">
        <f t="shared" si="554"/>
        <v>圄</v>
      </c>
      <c r="AG149" s="6" t="str">
        <f t="shared" si="554"/>
        <v>圉</v>
      </c>
      <c r="AH149" s="6" t="str">
        <f>CHAR(21537+AH1-31)</f>
        <v>圈</v>
      </c>
      <c r="AI149" s="6" t="str">
        <f t="shared" ref="AI149:BN149" si="555">CHAR(21537+AI1-31)</f>
        <v>國</v>
      </c>
      <c r="AJ149" s="6" t="str">
        <f t="shared" si="555"/>
        <v>圍</v>
      </c>
      <c r="AK149" s="6" t="str">
        <f t="shared" si="555"/>
        <v>圓</v>
      </c>
      <c r="AL149" s="6" t="str">
        <f t="shared" si="555"/>
        <v>團</v>
      </c>
      <c r="AM149" s="6" t="str">
        <f t="shared" si="555"/>
        <v>圖</v>
      </c>
      <c r="AN149" s="6" t="str">
        <f t="shared" si="555"/>
        <v>嗇</v>
      </c>
      <c r="AO149" s="6" t="str">
        <f t="shared" si="555"/>
        <v>圜</v>
      </c>
      <c r="AP149" s="6" t="str">
        <f t="shared" si="555"/>
        <v>圦</v>
      </c>
      <c r="AQ149" s="6" t="str">
        <f t="shared" si="555"/>
        <v>圷</v>
      </c>
      <c r="AR149" s="6" t="str">
        <f t="shared" si="555"/>
        <v>圸</v>
      </c>
      <c r="AS149" s="6" t="str">
        <f t="shared" si="555"/>
        <v>坎</v>
      </c>
      <c r="AT149" s="6" t="str">
        <f t="shared" si="555"/>
        <v>圻</v>
      </c>
      <c r="AU149" s="6" t="str">
        <f t="shared" si="555"/>
        <v>址</v>
      </c>
      <c r="AV149" s="6" t="str">
        <f t="shared" si="555"/>
        <v>坏</v>
      </c>
      <c r="AW149" s="6" t="str">
        <f t="shared" si="555"/>
        <v>坩</v>
      </c>
      <c r="AX149" s="6" t="str">
        <f t="shared" si="555"/>
        <v>埀</v>
      </c>
      <c r="AY149" s="6" t="str">
        <f t="shared" si="555"/>
        <v>垈</v>
      </c>
      <c r="AZ149" s="6" t="str">
        <f t="shared" si="555"/>
        <v>坡</v>
      </c>
      <c r="BA149" s="6" t="str">
        <f t="shared" si="555"/>
        <v>坿</v>
      </c>
      <c r="BB149" s="6" t="str">
        <f t="shared" si="555"/>
        <v>垉</v>
      </c>
      <c r="BC149" s="6" t="str">
        <f t="shared" si="555"/>
        <v>垓</v>
      </c>
      <c r="BD149" s="6" t="str">
        <f t="shared" si="555"/>
        <v>垠</v>
      </c>
      <c r="BE149" s="6" t="str">
        <f t="shared" si="555"/>
        <v>垳</v>
      </c>
      <c r="BF149" s="6" t="str">
        <f t="shared" si="555"/>
        <v>垤</v>
      </c>
      <c r="BG149" s="6" t="str">
        <f t="shared" si="555"/>
        <v>垪</v>
      </c>
      <c r="BH149" s="6" t="str">
        <f t="shared" si="555"/>
        <v>垰</v>
      </c>
      <c r="BI149" s="6" t="str">
        <f t="shared" si="555"/>
        <v>埃</v>
      </c>
      <c r="BJ149" s="6" t="str">
        <f t="shared" si="555"/>
        <v>埆</v>
      </c>
      <c r="BK149" s="6" t="str">
        <f t="shared" si="555"/>
        <v>埔</v>
      </c>
      <c r="BL149" s="6" t="str">
        <f t="shared" si="555"/>
        <v>埒</v>
      </c>
      <c r="BM149" s="6" t="str">
        <f t="shared" si="555"/>
        <v>埓</v>
      </c>
      <c r="BN149" s="6" t="str">
        <f t="shared" si="555"/>
        <v>堊</v>
      </c>
      <c r="BP149" s="3" t="s">
        <v>491</v>
      </c>
      <c r="BQ149">
        <f t="shared" si="535"/>
        <v>21344</v>
      </c>
      <c r="BR149" s="3" t="s">
        <v>492</v>
      </c>
      <c r="BS149">
        <f t="shared" si="537"/>
        <v>21537</v>
      </c>
    </row>
    <row r="150" spans="1:71" x14ac:dyDescent="0.55000000000000004">
      <c r="C150" s="11" t="str">
        <f>DEC2HEX(CODE(C149),4)</f>
        <v>5360</v>
      </c>
      <c r="D150" s="10" t="str">
        <f>DEC2HEX(CODE(D149),4)</f>
        <v>5361</v>
      </c>
      <c r="E150" s="10" t="str">
        <f t="shared" si="552"/>
        <v>5362</v>
      </c>
      <c r="F150" s="10" t="str">
        <f t="shared" si="552"/>
        <v>5363</v>
      </c>
      <c r="G150" s="10" t="str">
        <f t="shared" si="552"/>
        <v>5364</v>
      </c>
      <c r="H150" s="10" t="str">
        <f t="shared" si="552"/>
        <v>5365</v>
      </c>
      <c r="I150" s="10" t="str">
        <f t="shared" si="552"/>
        <v>5366</v>
      </c>
      <c r="J150" s="10" t="str">
        <f t="shared" si="552"/>
        <v>5367</v>
      </c>
      <c r="K150" s="10" t="str">
        <f t="shared" si="552"/>
        <v>5368</v>
      </c>
      <c r="L150" s="10" t="str">
        <f t="shared" si="552"/>
        <v>5369</v>
      </c>
      <c r="M150" s="10" t="str">
        <f t="shared" si="552"/>
        <v>536A</v>
      </c>
      <c r="N150" s="10" t="str">
        <f t="shared" si="552"/>
        <v>536B</v>
      </c>
      <c r="O150" s="10" t="str">
        <f t="shared" si="552"/>
        <v>536C</v>
      </c>
      <c r="P150" s="10" t="str">
        <f t="shared" si="552"/>
        <v>536D</v>
      </c>
      <c r="Q150" s="10" t="str">
        <f t="shared" si="552"/>
        <v>536E</v>
      </c>
      <c r="R150" s="10" t="str">
        <f t="shared" si="552"/>
        <v>536F</v>
      </c>
      <c r="S150" s="11" t="str">
        <f t="shared" si="552"/>
        <v>5370</v>
      </c>
      <c r="T150" s="10" t="str">
        <f t="shared" si="552"/>
        <v>5371</v>
      </c>
      <c r="U150" s="10" t="str">
        <f t="shared" si="552"/>
        <v>5372</v>
      </c>
      <c r="V150" s="10" t="str">
        <f t="shared" si="552"/>
        <v>5373</v>
      </c>
      <c r="W150" s="10" t="str">
        <f t="shared" si="552"/>
        <v>5374</v>
      </c>
      <c r="X150" s="10" t="str">
        <f t="shared" si="552"/>
        <v>5375</v>
      </c>
      <c r="Y150" s="10" t="str">
        <f t="shared" si="552"/>
        <v>5376</v>
      </c>
      <c r="Z150" s="10" t="str">
        <f t="shared" si="552"/>
        <v>5377</v>
      </c>
      <c r="AA150" s="10" t="str">
        <f t="shared" si="552"/>
        <v>5378</v>
      </c>
      <c r="AB150" s="10" t="str">
        <f t="shared" si="552"/>
        <v>5379</v>
      </c>
      <c r="AC150" s="10" t="str">
        <f t="shared" si="552"/>
        <v>537A</v>
      </c>
      <c r="AD150" s="10" t="str">
        <f t="shared" si="552"/>
        <v>537B</v>
      </c>
      <c r="AE150" s="10" t="str">
        <f t="shared" si="552"/>
        <v>537C</v>
      </c>
      <c r="AF150" s="10" t="str">
        <f t="shared" si="552"/>
        <v>537D</v>
      </c>
      <c r="AG150" s="10" t="str">
        <f t="shared" si="552"/>
        <v>537E</v>
      </c>
      <c r="AH150" s="10" t="str">
        <f t="shared" si="552"/>
        <v>5421</v>
      </c>
      <c r="AI150" s="11" t="str">
        <f>DEC2HEX(CODE(AI149),4)</f>
        <v>5422</v>
      </c>
      <c r="AJ150" s="10" t="str">
        <f>DEC2HEX(CODE(AJ149),4)</f>
        <v>5423</v>
      </c>
      <c r="AK150" s="10" t="str">
        <f t="shared" si="553"/>
        <v>5424</v>
      </c>
      <c r="AL150" s="10" t="str">
        <f t="shared" si="553"/>
        <v>5425</v>
      </c>
      <c r="AM150" s="10" t="str">
        <f t="shared" si="553"/>
        <v>5426</v>
      </c>
      <c r="AN150" s="10" t="str">
        <f t="shared" si="553"/>
        <v>5427</v>
      </c>
      <c r="AO150" s="10" t="str">
        <f t="shared" si="553"/>
        <v>5428</v>
      </c>
      <c r="AP150" s="10" t="str">
        <f t="shared" si="553"/>
        <v>5429</v>
      </c>
      <c r="AQ150" s="10" t="str">
        <f t="shared" si="553"/>
        <v>542A</v>
      </c>
      <c r="AR150" s="10" t="str">
        <f t="shared" si="553"/>
        <v>542B</v>
      </c>
      <c r="AS150" s="10" t="str">
        <f t="shared" si="553"/>
        <v>542C</v>
      </c>
      <c r="AT150" s="10" t="str">
        <f t="shared" si="553"/>
        <v>542D</v>
      </c>
      <c r="AU150" s="10" t="str">
        <f t="shared" si="553"/>
        <v>542E</v>
      </c>
      <c r="AV150" s="10" t="str">
        <f t="shared" si="553"/>
        <v>542F</v>
      </c>
      <c r="AW150" s="10" t="str">
        <f t="shared" si="553"/>
        <v>5430</v>
      </c>
      <c r="AX150" s="10" t="str">
        <f t="shared" si="553"/>
        <v>5431</v>
      </c>
      <c r="AY150" s="11" t="str">
        <f t="shared" si="553"/>
        <v>5432</v>
      </c>
      <c r="AZ150" s="10" t="str">
        <f t="shared" si="553"/>
        <v>5433</v>
      </c>
      <c r="BA150" s="10" t="str">
        <f t="shared" si="553"/>
        <v>5434</v>
      </c>
      <c r="BB150" s="10" t="str">
        <f t="shared" si="553"/>
        <v>5435</v>
      </c>
      <c r="BC150" s="10" t="str">
        <f t="shared" si="553"/>
        <v>5436</v>
      </c>
      <c r="BD150" s="10" t="str">
        <f t="shared" si="553"/>
        <v>5437</v>
      </c>
      <c r="BE150" s="10" t="str">
        <f t="shared" si="553"/>
        <v>5438</v>
      </c>
      <c r="BF150" s="10" t="str">
        <f t="shared" si="553"/>
        <v>5439</v>
      </c>
      <c r="BG150" s="10" t="str">
        <f t="shared" si="553"/>
        <v>543A</v>
      </c>
      <c r="BH150" s="10" t="str">
        <f t="shared" si="553"/>
        <v>543B</v>
      </c>
      <c r="BI150" s="10" t="str">
        <f t="shared" si="553"/>
        <v>543C</v>
      </c>
      <c r="BJ150" s="10" t="str">
        <f t="shared" si="553"/>
        <v>543D</v>
      </c>
      <c r="BK150" s="10" t="str">
        <f t="shared" si="553"/>
        <v>543E</v>
      </c>
      <c r="BL150" s="10" t="str">
        <f t="shared" si="553"/>
        <v>543F</v>
      </c>
      <c r="BM150" s="10" t="str">
        <f t="shared" si="553"/>
        <v>5440</v>
      </c>
      <c r="BN150" s="10" t="str">
        <f t="shared" si="553"/>
        <v>5441</v>
      </c>
      <c r="BQ150">
        <f t="shared" si="535"/>
        <v>0</v>
      </c>
      <c r="BS150">
        <f t="shared" si="537"/>
        <v>0</v>
      </c>
    </row>
    <row r="151" spans="1:71" ht="26.5" x14ac:dyDescent="0.55000000000000004">
      <c r="A151">
        <f>A149+64*32</f>
        <v>151552</v>
      </c>
      <c r="B151" s="2" t="str">
        <f>DEC2HEX(A151,5)</f>
        <v>25000</v>
      </c>
      <c r="C151" s="6" t="str">
        <f>CHAR(21570+C$1)</f>
        <v>埖</v>
      </c>
      <c r="D151" s="6" t="str">
        <f t="shared" ref="D151:BN151" si="556">CHAR(21570+D1)</f>
        <v>埣</v>
      </c>
      <c r="E151" s="6" t="str">
        <f t="shared" si="556"/>
        <v>堋</v>
      </c>
      <c r="F151" s="6" t="str">
        <f t="shared" si="556"/>
        <v>堙</v>
      </c>
      <c r="G151" s="6" t="str">
        <f t="shared" si="556"/>
        <v>堝</v>
      </c>
      <c r="H151" s="6" t="str">
        <f t="shared" si="556"/>
        <v>塲</v>
      </c>
      <c r="I151" s="6" t="str">
        <f t="shared" si="556"/>
        <v>堡</v>
      </c>
      <c r="J151" s="6" t="str">
        <f t="shared" si="556"/>
        <v>塢</v>
      </c>
      <c r="K151" s="6" t="str">
        <f t="shared" si="556"/>
        <v>塋</v>
      </c>
      <c r="L151" s="6" t="str">
        <f t="shared" si="556"/>
        <v>塰</v>
      </c>
      <c r="M151" s="6" t="str">
        <f t="shared" si="556"/>
        <v>毀</v>
      </c>
      <c r="N151" s="6" t="str">
        <f t="shared" si="556"/>
        <v>塒</v>
      </c>
      <c r="O151" s="6" t="str">
        <f t="shared" si="556"/>
        <v>堽</v>
      </c>
      <c r="P151" s="6" t="str">
        <f t="shared" si="556"/>
        <v>塹</v>
      </c>
      <c r="Q151" s="6" t="str">
        <f t="shared" si="556"/>
        <v>墅</v>
      </c>
      <c r="R151" s="6" t="str">
        <f t="shared" si="556"/>
        <v>墹</v>
      </c>
      <c r="S151" s="6" t="str">
        <f t="shared" si="556"/>
        <v>墟</v>
      </c>
      <c r="T151" s="6" t="str">
        <f t="shared" si="556"/>
        <v>墫</v>
      </c>
      <c r="U151" s="6" t="str">
        <f t="shared" si="556"/>
        <v>墺</v>
      </c>
      <c r="V151" s="6" t="str">
        <f t="shared" si="556"/>
        <v>壞</v>
      </c>
      <c r="W151" s="6" t="str">
        <f t="shared" si="556"/>
        <v>墻</v>
      </c>
      <c r="X151" s="6" t="str">
        <f t="shared" si="556"/>
        <v>墸</v>
      </c>
      <c r="Y151" s="6" t="str">
        <f t="shared" si="556"/>
        <v>墮</v>
      </c>
      <c r="Z151" s="6" t="str">
        <f t="shared" si="556"/>
        <v>壅</v>
      </c>
      <c r="AA151" s="6" t="str">
        <f t="shared" si="556"/>
        <v>壓</v>
      </c>
      <c r="AB151" s="6" t="str">
        <f t="shared" si="556"/>
        <v>壑</v>
      </c>
      <c r="AC151" s="6" t="str">
        <f t="shared" si="556"/>
        <v>壗</v>
      </c>
      <c r="AD151" s="6" t="str">
        <f t="shared" si="556"/>
        <v>壙</v>
      </c>
      <c r="AE151" s="6" t="str">
        <f t="shared" si="556"/>
        <v>壘</v>
      </c>
      <c r="AF151" s="6" t="str">
        <f t="shared" si="556"/>
        <v>壥</v>
      </c>
      <c r="AG151" s="6" t="str">
        <f t="shared" si="556"/>
        <v>壜</v>
      </c>
      <c r="AH151" s="6" t="str">
        <f t="shared" si="556"/>
        <v>壤</v>
      </c>
      <c r="AI151" s="6" t="str">
        <f t="shared" si="556"/>
        <v>壟</v>
      </c>
      <c r="AJ151" s="6" t="str">
        <f t="shared" si="556"/>
        <v>壯</v>
      </c>
      <c r="AK151" s="6" t="str">
        <f t="shared" si="556"/>
        <v>壺</v>
      </c>
      <c r="AL151" s="6" t="str">
        <f t="shared" si="556"/>
        <v>壹</v>
      </c>
      <c r="AM151" s="6" t="str">
        <f t="shared" si="556"/>
        <v>壻</v>
      </c>
      <c r="AN151" s="6" t="str">
        <f t="shared" si="556"/>
        <v>壼</v>
      </c>
      <c r="AO151" s="6" t="str">
        <f t="shared" si="556"/>
        <v>壽</v>
      </c>
      <c r="AP151" s="6" t="str">
        <f t="shared" si="556"/>
        <v>夂</v>
      </c>
      <c r="AQ151" s="6" t="str">
        <f t="shared" si="556"/>
        <v>夊</v>
      </c>
      <c r="AR151" s="6" t="str">
        <f t="shared" si="556"/>
        <v>夐</v>
      </c>
      <c r="AS151" s="6" t="str">
        <f t="shared" si="556"/>
        <v>夛</v>
      </c>
      <c r="AT151" s="6" t="str">
        <f t="shared" si="556"/>
        <v>梦</v>
      </c>
      <c r="AU151" s="6" t="str">
        <f t="shared" si="556"/>
        <v>夥</v>
      </c>
      <c r="AV151" s="6" t="str">
        <f t="shared" si="556"/>
        <v>夬</v>
      </c>
      <c r="AW151" s="6" t="str">
        <f t="shared" si="556"/>
        <v>夭</v>
      </c>
      <c r="AX151" s="6" t="str">
        <f t="shared" si="556"/>
        <v>夲</v>
      </c>
      <c r="AY151" s="6" t="str">
        <f t="shared" si="556"/>
        <v>夸</v>
      </c>
      <c r="AZ151" s="6" t="str">
        <f t="shared" si="556"/>
        <v>夾</v>
      </c>
      <c r="BA151" s="6" t="str">
        <f t="shared" si="556"/>
        <v>竒</v>
      </c>
      <c r="BB151" s="6" t="str">
        <f t="shared" si="556"/>
        <v>奕</v>
      </c>
      <c r="BC151" s="6" t="str">
        <f t="shared" si="556"/>
        <v>奐</v>
      </c>
      <c r="BD151" s="6" t="str">
        <f t="shared" si="556"/>
        <v>奎</v>
      </c>
      <c r="BE151" s="6" t="str">
        <f t="shared" si="556"/>
        <v>奚</v>
      </c>
      <c r="BF151" s="6" t="str">
        <f t="shared" si="556"/>
        <v>奘</v>
      </c>
      <c r="BG151" s="6" t="str">
        <f t="shared" si="556"/>
        <v>奢</v>
      </c>
      <c r="BH151" s="6" t="str">
        <f t="shared" si="556"/>
        <v>奠</v>
      </c>
      <c r="BI151" s="6" t="str">
        <f t="shared" si="556"/>
        <v>奧</v>
      </c>
      <c r="BJ151" s="6" t="str">
        <f t="shared" si="556"/>
        <v>奬</v>
      </c>
      <c r="BK151" s="6" t="str">
        <f t="shared" si="556"/>
        <v>奩</v>
      </c>
      <c r="BL151" s="6" t="str">
        <f>CHAR(21793+BL1-61)</f>
        <v>奸</v>
      </c>
      <c r="BM151" s="6" t="str">
        <f t="shared" ref="BM151:BN151" si="557">CHAR(21793+BM1-61)</f>
        <v>妁</v>
      </c>
      <c r="BN151" s="6" t="str">
        <f t="shared" si="557"/>
        <v>妝</v>
      </c>
      <c r="BP151" s="3" t="s">
        <v>493</v>
      </c>
      <c r="BQ151">
        <f t="shared" si="535"/>
        <v>21570</v>
      </c>
      <c r="BR151" s="3" t="s">
        <v>494</v>
      </c>
      <c r="BS151">
        <f t="shared" si="537"/>
        <v>21793</v>
      </c>
    </row>
    <row r="152" spans="1:71" x14ac:dyDescent="0.55000000000000004">
      <c r="C152" s="11" t="str">
        <f>DEC2HEX(CODE(C151),4)</f>
        <v>5442</v>
      </c>
      <c r="D152" s="10" t="str">
        <f>DEC2HEX(CODE(D151),4)</f>
        <v>5443</v>
      </c>
      <c r="E152" s="10" t="str">
        <f t="shared" si="552"/>
        <v>5444</v>
      </c>
      <c r="F152" s="10" t="str">
        <f t="shared" si="552"/>
        <v>5445</v>
      </c>
      <c r="G152" s="10" t="str">
        <f t="shared" si="552"/>
        <v>5446</v>
      </c>
      <c r="H152" s="10" t="str">
        <f t="shared" si="552"/>
        <v>5447</v>
      </c>
      <c r="I152" s="10" t="str">
        <f t="shared" si="552"/>
        <v>5448</v>
      </c>
      <c r="J152" s="10" t="str">
        <f t="shared" si="552"/>
        <v>5449</v>
      </c>
      <c r="K152" s="10" t="str">
        <f t="shared" si="552"/>
        <v>544A</v>
      </c>
      <c r="L152" s="10" t="str">
        <f t="shared" si="552"/>
        <v>544B</v>
      </c>
      <c r="M152" s="10" t="str">
        <f t="shared" si="552"/>
        <v>544C</v>
      </c>
      <c r="N152" s="10" t="str">
        <f t="shared" si="552"/>
        <v>544D</v>
      </c>
      <c r="O152" s="10" t="str">
        <f t="shared" si="552"/>
        <v>544E</v>
      </c>
      <c r="P152" s="10" t="str">
        <f t="shared" si="552"/>
        <v>544F</v>
      </c>
      <c r="Q152" s="10" t="str">
        <f t="shared" si="552"/>
        <v>5450</v>
      </c>
      <c r="R152" s="10" t="str">
        <f t="shared" si="552"/>
        <v>5451</v>
      </c>
      <c r="S152" s="11" t="str">
        <f t="shared" si="552"/>
        <v>5452</v>
      </c>
      <c r="T152" s="10" t="str">
        <f t="shared" si="552"/>
        <v>5453</v>
      </c>
      <c r="U152" s="10" t="str">
        <f t="shared" si="552"/>
        <v>5454</v>
      </c>
      <c r="V152" s="10" t="str">
        <f t="shared" si="552"/>
        <v>5455</v>
      </c>
      <c r="W152" s="10" t="str">
        <f t="shared" si="552"/>
        <v>5456</v>
      </c>
      <c r="X152" s="10" t="str">
        <f t="shared" si="552"/>
        <v>5457</v>
      </c>
      <c r="Y152" s="10" t="str">
        <f t="shared" si="552"/>
        <v>5458</v>
      </c>
      <c r="Z152" s="10" t="str">
        <f t="shared" si="552"/>
        <v>5459</v>
      </c>
      <c r="AA152" s="10" t="str">
        <f t="shared" si="552"/>
        <v>545A</v>
      </c>
      <c r="AB152" s="10" t="str">
        <f t="shared" si="552"/>
        <v>545B</v>
      </c>
      <c r="AC152" s="10" t="str">
        <f t="shared" si="552"/>
        <v>545C</v>
      </c>
      <c r="AD152" s="10" t="str">
        <f t="shared" si="552"/>
        <v>545D</v>
      </c>
      <c r="AE152" s="10" t="str">
        <f t="shared" si="552"/>
        <v>545E</v>
      </c>
      <c r="AF152" s="10" t="str">
        <f t="shared" si="552"/>
        <v>545F</v>
      </c>
      <c r="AG152" s="10" t="str">
        <f t="shared" si="552"/>
        <v>5460</v>
      </c>
      <c r="AH152" s="10" t="str">
        <f t="shared" si="552"/>
        <v>5461</v>
      </c>
      <c r="AI152" s="11" t="str">
        <f>DEC2HEX(CODE(AI151),4)</f>
        <v>5462</v>
      </c>
      <c r="AJ152" s="10" t="str">
        <f>DEC2HEX(CODE(AJ151),4)</f>
        <v>5463</v>
      </c>
      <c r="AK152" s="10" t="str">
        <f t="shared" si="553"/>
        <v>5464</v>
      </c>
      <c r="AL152" s="10" t="str">
        <f t="shared" si="553"/>
        <v>5465</v>
      </c>
      <c r="AM152" s="10" t="str">
        <f t="shared" si="553"/>
        <v>5466</v>
      </c>
      <c r="AN152" s="10" t="str">
        <f t="shared" si="553"/>
        <v>5467</v>
      </c>
      <c r="AO152" s="10" t="str">
        <f t="shared" si="553"/>
        <v>5468</v>
      </c>
      <c r="AP152" s="10" t="str">
        <f t="shared" si="553"/>
        <v>5469</v>
      </c>
      <c r="AQ152" s="10" t="str">
        <f t="shared" si="553"/>
        <v>546A</v>
      </c>
      <c r="AR152" s="10" t="str">
        <f t="shared" si="553"/>
        <v>546B</v>
      </c>
      <c r="AS152" s="10" t="str">
        <f t="shared" si="553"/>
        <v>546C</v>
      </c>
      <c r="AT152" s="10" t="str">
        <f t="shared" si="553"/>
        <v>546D</v>
      </c>
      <c r="AU152" s="10" t="str">
        <f t="shared" si="553"/>
        <v>546E</v>
      </c>
      <c r="AV152" s="10" t="str">
        <f t="shared" si="553"/>
        <v>546F</v>
      </c>
      <c r="AW152" s="10" t="str">
        <f t="shared" si="553"/>
        <v>5470</v>
      </c>
      <c r="AX152" s="10" t="str">
        <f t="shared" si="553"/>
        <v>5471</v>
      </c>
      <c r="AY152" s="11" t="str">
        <f t="shared" si="553"/>
        <v>5472</v>
      </c>
      <c r="AZ152" s="10" t="str">
        <f t="shared" si="553"/>
        <v>5473</v>
      </c>
      <c r="BA152" s="10" t="str">
        <f t="shared" si="553"/>
        <v>5474</v>
      </c>
      <c r="BB152" s="10" t="str">
        <f t="shared" si="553"/>
        <v>5475</v>
      </c>
      <c r="BC152" s="10" t="str">
        <f t="shared" si="553"/>
        <v>5476</v>
      </c>
      <c r="BD152" s="10" t="str">
        <f t="shared" si="553"/>
        <v>5477</v>
      </c>
      <c r="BE152" s="10" t="str">
        <f t="shared" si="553"/>
        <v>5478</v>
      </c>
      <c r="BF152" s="10" t="str">
        <f t="shared" si="553"/>
        <v>5479</v>
      </c>
      <c r="BG152" s="10" t="str">
        <f t="shared" si="553"/>
        <v>547A</v>
      </c>
      <c r="BH152" s="10" t="str">
        <f t="shared" si="553"/>
        <v>547B</v>
      </c>
      <c r="BI152" s="10" t="str">
        <f t="shared" si="553"/>
        <v>547C</v>
      </c>
      <c r="BJ152" s="10" t="str">
        <f t="shared" si="553"/>
        <v>547D</v>
      </c>
      <c r="BK152" s="10" t="str">
        <f t="shared" si="553"/>
        <v>547E</v>
      </c>
      <c r="BL152" s="10" t="str">
        <f t="shared" si="553"/>
        <v>5521</v>
      </c>
      <c r="BM152" s="10" t="str">
        <f t="shared" si="553"/>
        <v>5522</v>
      </c>
      <c r="BN152" s="10" t="str">
        <f t="shared" si="553"/>
        <v>5523</v>
      </c>
      <c r="BQ152">
        <f t="shared" si="535"/>
        <v>0</v>
      </c>
      <c r="BS152">
        <f t="shared" si="537"/>
        <v>0</v>
      </c>
    </row>
    <row r="153" spans="1:71" ht="26.5" x14ac:dyDescent="0.55000000000000004">
      <c r="A153">
        <f>A151+64*32</f>
        <v>153600</v>
      </c>
      <c r="B153" s="2" t="str">
        <f>DEC2HEX(A153,5)</f>
        <v>25800</v>
      </c>
      <c r="C153" s="6" t="str">
        <f>CHAR(21796+C$1)</f>
        <v>佞</v>
      </c>
      <c r="D153" s="6" t="str">
        <f t="shared" ref="D153:BN153" si="558">CHAR(21796+D$1)</f>
        <v>侫</v>
      </c>
      <c r="E153" s="6" t="str">
        <f t="shared" si="558"/>
        <v>妣</v>
      </c>
      <c r="F153" s="6" t="str">
        <f t="shared" si="558"/>
        <v>妲</v>
      </c>
      <c r="G153" s="6" t="str">
        <f t="shared" si="558"/>
        <v>姆</v>
      </c>
      <c r="H153" s="6" t="str">
        <f t="shared" si="558"/>
        <v>姨</v>
      </c>
      <c r="I153" s="6" t="str">
        <f t="shared" si="558"/>
        <v>姜</v>
      </c>
      <c r="J153" s="6" t="str">
        <f t="shared" si="558"/>
        <v>妍</v>
      </c>
      <c r="K153" s="6" t="str">
        <f t="shared" si="558"/>
        <v>姙</v>
      </c>
      <c r="L153" s="6" t="str">
        <f t="shared" si="558"/>
        <v>姚</v>
      </c>
      <c r="M153" s="6" t="str">
        <f t="shared" si="558"/>
        <v>娥</v>
      </c>
      <c r="N153" s="6" t="str">
        <f t="shared" si="558"/>
        <v>娟</v>
      </c>
      <c r="O153" s="6" t="str">
        <f t="shared" si="558"/>
        <v>娑</v>
      </c>
      <c r="P153" s="6" t="str">
        <f t="shared" si="558"/>
        <v>娜</v>
      </c>
      <c r="Q153" s="6" t="str">
        <f t="shared" si="558"/>
        <v>娉</v>
      </c>
      <c r="R153" s="6" t="str">
        <f t="shared" si="558"/>
        <v>娚</v>
      </c>
      <c r="S153" s="6" t="str">
        <f t="shared" si="558"/>
        <v>婀</v>
      </c>
      <c r="T153" s="6" t="str">
        <f t="shared" si="558"/>
        <v>婬</v>
      </c>
      <c r="U153" s="6" t="str">
        <f t="shared" si="558"/>
        <v>婉</v>
      </c>
      <c r="V153" s="6" t="str">
        <f t="shared" si="558"/>
        <v>娵</v>
      </c>
      <c r="W153" s="6" t="str">
        <f t="shared" si="558"/>
        <v>娶</v>
      </c>
      <c r="X153" s="6" t="str">
        <f t="shared" si="558"/>
        <v>婢</v>
      </c>
      <c r="Y153" s="6" t="str">
        <f t="shared" si="558"/>
        <v>婪</v>
      </c>
      <c r="Z153" s="6" t="str">
        <f t="shared" si="558"/>
        <v>媚</v>
      </c>
      <c r="AA153" s="6" t="str">
        <f t="shared" si="558"/>
        <v>媼</v>
      </c>
      <c r="AB153" s="6" t="str">
        <f t="shared" si="558"/>
        <v>媾</v>
      </c>
      <c r="AC153" s="6" t="str">
        <f t="shared" si="558"/>
        <v>嫋</v>
      </c>
      <c r="AD153" s="6" t="str">
        <f t="shared" si="558"/>
        <v>嫂</v>
      </c>
      <c r="AE153" s="6" t="str">
        <f t="shared" si="558"/>
        <v>媽</v>
      </c>
      <c r="AF153" s="6" t="str">
        <f t="shared" si="558"/>
        <v>嫣</v>
      </c>
      <c r="AG153" s="6" t="str">
        <f t="shared" si="558"/>
        <v>嫗</v>
      </c>
      <c r="AH153" s="6" t="str">
        <f t="shared" si="558"/>
        <v>嫦</v>
      </c>
      <c r="AI153" s="6" t="str">
        <f t="shared" si="558"/>
        <v>嫩</v>
      </c>
      <c r="AJ153" s="6" t="str">
        <f t="shared" si="558"/>
        <v>嫖</v>
      </c>
      <c r="AK153" s="6" t="str">
        <f t="shared" si="558"/>
        <v>嫺</v>
      </c>
      <c r="AL153" s="6" t="str">
        <f t="shared" si="558"/>
        <v>嫻</v>
      </c>
      <c r="AM153" s="6" t="str">
        <f t="shared" si="558"/>
        <v>嬌</v>
      </c>
      <c r="AN153" s="6" t="str">
        <f t="shared" si="558"/>
        <v>嬋</v>
      </c>
      <c r="AO153" s="6" t="str">
        <f t="shared" si="558"/>
        <v>嬖</v>
      </c>
      <c r="AP153" s="6" t="str">
        <f t="shared" si="558"/>
        <v>嬲</v>
      </c>
      <c r="AQ153" s="6" t="str">
        <f t="shared" si="558"/>
        <v>嫐</v>
      </c>
      <c r="AR153" s="6" t="str">
        <f t="shared" si="558"/>
        <v>嬪</v>
      </c>
      <c r="AS153" s="6" t="str">
        <f t="shared" si="558"/>
        <v>嬶</v>
      </c>
      <c r="AT153" s="6" t="str">
        <f t="shared" si="558"/>
        <v>嬾</v>
      </c>
      <c r="AU153" s="6" t="str">
        <f t="shared" si="558"/>
        <v>孃</v>
      </c>
      <c r="AV153" s="6" t="str">
        <f t="shared" si="558"/>
        <v>孅</v>
      </c>
      <c r="AW153" s="6" t="str">
        <f t="shared" si="558"/>
        <v>孀</v>
      </c>
      <c r="AX153" s="6" t="str">
        <f t="shared" si="558"/>
        <v>孑</v>
      </c>
      <c r="AY153" s="6" t="str">
        <f t="shared" si="558"/>
        <v>孕</v>
      </c>
      <c r="AZ153" s="6" t="str">
        <f t="shared" si="558"/>
        <v>孚</v>
      </c>
      <c r="BA153" s="6" t="str">
        <f t="shared" si="558"/>
        <v>孛</v>
      </c>
      <c r="BB153" s="6" t="str">
        <f t="shared" si="558"/>
        <v>孥</v>
      </c>
      <c r="BC153" s="6" t="str">
        <f t="shared" si="558"/>
        <v>孩</v>
      </c>
      <c r="BD153" s="6" t="str">
        <f t="shared" si="558"/>
        <v>孰</v>
      </c>
      <c r="BE153" s="6" t="str">
        <f t="shared" si="558"/>
        <v>孳</v>
      </c>
      <c r="BF153" s="6" t="str">
        <f t="shared" si="558"/>
        <v>孵</v>
      </c>
      <c r="BG153" s="6" t="str">
        <f t="shared" si="558"/>
        <v>學</v>
      </c>
      <c r="BH153" s="6" t="str">
        <f t="shared" si="558"/>
        <v>斈</v>
      </c>
      <c r="BI153" s="6" t="str">
        <f t="shared" si="558"/>
        <v>孺</v>
      </c>
      <c r="BJ153" s="6" t="str">
        <f t="shared" si="558"/>
        <v>宀</v>
      </c>
      <c r="BK153" s="6" t="str">
        <f t="shared" si="558"/>
        <v>它</v>
      </c>
      <c r="BL153" s="6" t="str">
        <f t="shared" si="558"/>
        <v>宦</v>
      </c>
      <c r="BM153" s="6" t="str">
        <f t="shared" si="558"/>
        <v>宸</v>
      </c>
      <c r="BN153" s="6" t="str">
        <f t="shared" si="558"/>
        <v>寃</v>
      </c>
      <c r="BP153" s="3" t="s">
        <v>495</v>
      </c>
      <c r="BQ153">
        <f t="shared" si="535"/>
        <v>21796</v>
      </c>
      <c r="BS153">
        <f t="shared" si="537"/>
        <v>0</v>
      </c>
    </row>
    <row r="154" spans="1:71" x14ac:dyDescent="0.55000000000000004">
      <c r="C154" s="11" t="str">
        <f>DEC2HEX(CODE(C153),4)</f>
        <v>5524</v>
      </c>
      <c r="D154" s="10" t="str">
        <f>DEC2HEX(CODE(D153),4)</f>
        <v>5525</v>
      </c>
      <c r="E154" s="10" t="str">
        <f t="shared" si="552"/>
        <v>5526</v>
      </c>
      <c r="F154" s="10" t="str">
        <f t="shared" si="552"/>
        <v>5527</v>
      </c>
      <c r="G154" s="10" t="str">
        <f t="shared" si="552"/>
        <v>5528</v>
      </c>
      <c r="H154" s="10" t="str">
        <f t="shared" si="552"/>
        <v>5529</v>
      </c>
      <c r="I154" s="10" t="str">
        <f t="shared" si="552"/>
        <v>552A</v>
      </c>
      <c r="J154" s="10" t="str">
        <f t="shared" si="552"/>
        <v>552B</v>
      </c>
      <c r="K154" s="10" t="str">
        <f t="shared" si="552"/>
        <v>552C</v>
      </c>
      <c r="L154" s="10" t="str">
        <f t="shared" si="552"/>
        <v>552D</v>
      </c>
      <c r="M154" s="10" t="str">
        <f t="shared" si="552"/>
        <v>552E</v>
      </c>
      <c r="N154" s="10" t="str">
        <f t="shared" si="552"/>
        <v>552F</v>
      </c>
      <c r="O154" s="10" t="str">
        <f t="shared" si="552"/>
        <v>5530</v>
      </c>
      <c r="P154" s="10" t="str">
        <f t="shared" si="552"/>
        <v>5531</v>
      </c>
      <c r="Q154" s="10" t="str">
        <f t="shared" si="552"/>
        <v>5532</v>
      </c>
      <c r="R154" s="10" t="str">
        <f t="shared" si="552"/>
        <v>5533</v>
      </c>
      <c r="S154" s="11" t="str">
        <f t="shared" si="552"/>
        <v>5534</v>
      </c>
      <c r="T154" s="10" t="str">
        <f t="shared" si="552"/>
        <v>5535</v>
      </c>
      <c r="U154" s="10" t="str">
        <f t="shared" si="552"/>
        <v>5536</v>
      </c>
      <c r="V154" s="10" t="str">
        <f t="shared" si="552"/>
        <v>5537</v>
      </c>
      <c r="W154" s="10" t="str">
        <f t="shared" si="552"/>
        <v>5538</v>
      </c>
      <c r="X154" s="10" t="str">
        <f t="shared" si="552"/>
        <v>5539</v>
      </c>
      <c r="Y154" s="10" t="str">
        <f t="shared" si="552"/>
        <v>553A</v>
      </c>
      <c r="Z154" s="10" t="str">
        <f t="shared" si="552"/>
        <v>553B</v>
      </c>
      <c r="AA154" s="10" t="str">
        <f t="shared" si="552"/>
        <v>553C</v>
      </c>
      <c r="AB154" s="10" t="str">
        <f t="shared" si="552"/>
        <v>553D</v>
      </c>
      <c r="AC154" s="10" t="str">
        <f t="shared" si="552"/>
        <v>553E</v>
      </c>
      <c r="AD154" s="10" t="str">
        <f t="shared" si="552"/>
        <v>553F</v>
      </c>
      <c r="AE154" s="10" t="str">
        <f t="shared" si="552"/>
        <v>5540</v>
      </c>
      <c r="AF154" s="10" t="str">
        <f t="shared" si="552"/>
        <v>5541</v>
      </c>
      <c r="AG154" s="10" t="str">
        <f t="shared" si="552"/>
        <v>5542</v>
      </c>
      <c r="AH154" s="10" t="str">
        <f t="shared" si="552"/>
        <v>5543</v>
      </c>
      <c r="AI154" s="11" t="str">
        <f>DEC2HEX(CODE(AI153),4)</f>
        <v>5544</v>
      </c>
      <c r="AJ154" s="10" t="str">
        <f>DEC2HEX(CODE(AJ153),4)</f>
        <v>5545</v>
      </c>
      <c r="AK154" s="10" t="str">
        <f t="shared" si="553"/>
        <v>5546</v>
      </c>
      <c r="AL154" s="10" t="str">
        <f t="shared" si="553"/>
        <v>5547</v>
      </c>
      <c r="AM154" s="10" t="str">
        <f t="shared" si="553"/>
        <v>5548</v>
      </c>
      <c r="AN154" s="10" t="str">
        <f t="shared" si="553"/>
        <v>5549</v>
      </c>
      <c r="AO154" s="10" t="str">
        <f t="shared" si="553"/>
        <v>554A</v>
      </c>
      <c r="AP154" s="10" t="str">
        <f t="shared" si="553"/>
        <v>554B</v>
      </c>
      <c r="AQ154" s="10" t="str">
        <f t="shared" si="553"/>
        <v>554C</v>
      </c>
      <c r="AR154" s="10" t="str">
        <f t="shared" si="553"/>
        <v>554D</v>
      </c>
      <c r="AS154" s="10" t="str">
        <f t="shared" si="553"/>
        <v>554E</v>
      </c>
      <c r="AT154" s="10" t="str">
        <f t="shared" si="553"/>
        <v>554F</v>
      </c>
      <c r="AU154" s="10" t="str">
        <f t="shared" si="553"/>
        <v>5550</v>
      </c>
      <c r="AV154" s="10" t="str">
        <f t="shared" si="553"/>
        <v>5551</v>
      </c>
      <c r="AW154" s="10" t="str">
        <f t="shared" si="553"/>
        <v>5552</v>
      </c>
      <c r="AX154" s="10" t="str">
        <f t="shared" si="553"/>
        <v>5553</v>
      </c>
      <c r="AY154" s="11" t="str">
        <f t="shared" si="553"/>
        <v>5554</v>
      </c>
      <c r="AZ154" s="10" t="str">
        <f t="shared" si="553"/>
        <v>5555</v>
      </c>
      <c r="BA154" s="10" t="str">
        <f t="shared" si="553"/>
        <v>5556</v>
      </c>
      <c r="BB154" s="10" t="str">
        <f t="shared" si="553"/>
        <v>5557</v>
      </c>
      <c r="BC154" s="10" t="str">
        <f t="shared" si="553"/>
        <v>5558</v>
      </c>
      <c r="BD154" s="10" t="str">
        <f t="shared" si="553"/>
        <v>5559</v>
      </c>
      <c r="BE154" s="10" t="str">
        <f t="shared" si="553"/>
        <v>555A</v>
      </c>
      <c r="BF154" s="10" t="str">
        <f t="shared" si="553"/>
        <v>555B</v>
      </c>
      <c r="BG154" s="10" t="str">
        <f t="shared" si="553"/>
        <v>555C</v>
      </c>
      <c r="BH154" s="10" t="str">
        <f t="shared" si="553"/>
        <v>555D</v>
      </c>
      <c r="BI154" s="10" t="str">
        <f t="shared" si="553"/>
        <v>555E</v>
      </c>
      <c r="BJ154" s="10" t="str">
        <f t="shared" si="553"/>
        <v>555F</v>
      </c>
      <c r="BK154" s="10" t="str">
        <f t="shared" si="553"/>
        <v>5560</v>
      </c>
      <c r="BL154" s="10" t="str">
        <f t="shared" si="553"/>
        <v>5561</v>
      </c>
      <c r="BM154" s="10" t="str">
        <f t="shared" si="553"/>
        <v>5562</v>
      </c>
      <c r="BN154" s="10" t="str">
        <f t="shared" si="553"/>
        <v>5563</v>
      </c>
      <c r="BQ154">
        <f t="shared" si="535"/>
        <v>0</v>
      </c>
      <c r="BS154">
        <f t="shared" si="537"/>
        <v>0</v>
      </c>
    </row>
    <row r="155" spans="1:71" ht="26.5" x14ac:dyDescent="0.55000000000000004">
      <c r="A155">
        <f>A153+64*32</f>
        <v>155648</v>
      </c>
      <c r="B155" s="2" t="str">
        <f>DEC2HEX(A155,5)</f>
        <v>26000</v>
      </c>
      <c r="C155" s="6" t="str">
        <f>CHAR(21860+C$1)</f>
        <v>寇</v>
      </c>
      <c r="D155" s="6" t="str">
        <f t="shared" ref="D155:BN155" si="559">CHAR(21860+D$1)</f>
        <v>寉</v>
      </c>
      <c r="E155" s="6" t="str">
        <f t="shared" si="559"/>
        <v>寔</v>
      </c>
      <c r="F155" s="6" t="str">
        <f t="shared" si="559"/>
        <v>寐</v>
      </c>
      <c r="G155" s="6" t="str">
        <f t="shared" si="559"/>
        <v>寤</v>
      </c>
      <c r="H155" s="6" t="str">
        <f t="shared" si="559"/>
        <v>實</v>
      </c>
      <c r="I155" s="6" t="str">
        <f t="shared" si="559"/>
        <v>寢</v>
      </c>
      <c r="J155" s="6" t="str">
        <f t="shared" si="559"/>
        <v>寞</v>
      </c>
      <c r="K155" s="6" t="str">
        <f t="shared" si="559"/>
        <v>寥</v>
      </c>
      <c r="L155" s="6" t="str">
        <f t="shared" si="559"/>
        <v>寫</v>
      </c>
      <c r="M155" s="6" t="str">
        <f t="shared" si="559"/>
        <v>寰</v>
      </c>
      <c r="N155" s="6" t="str">
        <f t="shared" si="559"/>
        <v>寶</v>
      </c>
      <c r="O155" s="6" t="str">
        <f t="shared" si="559"/>
        <v>寳</v>
      </c>
      <c r="P155" s="6" t="str">
        <f t="shared" si="559"/>
        <v>尅</v>
      </c>
      <c r="Q155" s="6" t="str">
        <f t="shared" si="559"/>
        <v>將</v>
      </c>
      <c r="R155" s="6" t="str">
        <f t="shared" si="559"/>
        <v>專</v>
      </c>
      <c r="S155" s="6" t="str">
        <f t="shared" si="559"/>
        <v>對</v>
      </c>
      <c r="T155" s="6" t="str">
        <f t="shared" si="559"/>
        <v>尓</v>
      </c>
      <c r="U155" s="6" t="str">
        <f t="shared" si="559"/>
        <v>尠</v>
      </c>
      <c r="V155" s="6" t="str">
        <f t="shared" si="559"/>
        <v>尢</v>
      </c>
      <c r="W155" s="6" t="str">
        <f t="shared" si="559"/>
        <v>尨</v>
      </c>
      <c r="X155" s="6" t="str">
        <f t="shared" si="559"/>
        <v>尸</v>
      </c>
      <c r="Y155" s="6" t="str">
        <f t="shared" si="559"/>
        <v>尹</v>
      </c>
      <c r="Z155" s="6" t="str">
        <f t="shared" si="559"/>
        <v>屁</v>
      </c>
      <c r="AA155" s="6" t="str">
        <f t="shared" si="559"/>
        <v>屆</v>
      </c>
      <c r="AB155" s="6" t="str">
        <f t="shared" si="559"/>
        <v>屎</v>
      </c>
      <c r="AC155" s="6" t="str">
        <f t="shared" si="559"/>
        <v>屓</v>
      </c>
      <c r="AD155" s="6" t="str">
        <f>CHAR(22049+AD$1-27)</f>
        <v>屐</v>
      </c>
      <c r="AE155" s="6" t="str">
        <f t="shared" ref="AE155:BN155" si="560">CHAR(22049+AE$1-27)</f>
        <v>屏</v>
      </c>
      <c r="AF155" s="6" t="str">
        <f t="shared" si="560"/>
        <v>孱</v>
      </c>
      <c r="AG155" s="6" t="str">
        <f t="shared" si="560"/>
        <v>屬</v>
      </c>
      <c r="AH155" s="6" t="str">
        <f t="shared" si="560"/>
        <v>屮</v>
      </c>
      <c r="AI155" s="6" t="str">
        <f t="shared" si="560"/>
        <v>乢</v>
      </c>
      <c r="AJ155" s="6" t="str">
        <f t="shared" si="560"/>
        <v>屶</v>
      </c>
      <c r="AK155" s="6" t="str">
        <f t="shared" si="560"/>
        <v>屹</v>
      </c>
      <c r="AL155" s="6" t="str">
        <f t="shared" si="560"/>
        <v>岌</v>
      </c>
      <c r="AM155" s="6" t="str">
        <f t="shared" si="560"/>
        <v>岑</v>
      </c>
      <c r="AN155" s="6" t="str">
        <f t="shared" si="560"/>
        <v>岔</v>
      </c>
      <c r="AO155" s="6" t="str">
        <f t="shared" si="560"/>
        <v>妛</v>
      </c>
      <c r="AP155" s="6" t="str">
        <f t="shared" si="560"/>
        <v>岫</v>
      </c>
      <c r="AQ155" s="6" t="str">
        <f t="shared" si="560"/>
        <v>岻</v>
      </c>
      <c r="AR155" s="6" t="str">
        <f t="shared" si="560"/>
        <v>岶</v>
      </c>
      <c r="AS155" s="6" t="str">
        <f t="shared" si="560"/>
        <v>岼</v>
      </c>
      <c r="AT155" s="6" t="str">
        <f t="shared" si="560"/>
        <v>岷</v>
      </c>
      <c r="AU155" s="6" t="str">
        <f t="shared" si="560"/>
        <v>峅</v>
      </c>
      <c r="AV155" s="6" t="str">
        <f t="shared" si="560"/>
        <v>岾</v>
      </c>
      <c r="AW155" s="6" t="str">
        <f t="shared" si="560"/>
        <v>峇</v>
      </c>
      <c r="AX155" s="6" t="str">
        <f t="shared" si="560"/>
        <v>峙</v>
      </c>
      <c r="AY155" s="6" t="str">
        <f t="shared" si="560"/>
        <v>峩</v>
      </c>
      <c r="AZ155" s="6" t="str">
        <f t="shared" si="560"/>
        <v>峽</v>
      </c>
      <c r="BA155" s="6" t="str">
        <f t="shared" si="560"/>
        <v>峺</v>
      </c>
      <c r="BB155" s="6" t="str">
        <f t="shared" si="560"/>
        <v>峭</v>
      </c>
      <c r="BC155" s="6" t="str">
        <f t="shared" si="560"/>
        <v>嶌</v>
      </c>
      <c r="BD155" s="6" t="str">
        <f t="shared" si="560"/>
        <v>峪</v>
      </c>
      <c r="BE155" s="6" t="str">
        <f t="shared" si="560"/>
        <v>崋</v>
      </c>
      <c r="BF155" s="6" t="str">
        <f t="shared" si="560"/>
        <v>崕</v>
      </c>
      <c r="BG155" s="6" t="str">
        <f t="shared" si="560"/>
        <v>崗</v>
      </c>
      <c r="BH155" s="6" t="str">
        <f t="shared" si="560"/>
        <v>嵜</v>
      </c>
      <c r="BI155" s="6" t="str">
        <f t="shared" si="560"/>
        <v>崟</v>
      </c>
      <c r="BJ155" s="6" t="str">
        <f t="shared" si="560"/>
        <v>崛</v>
      </c>
      <c r="BK155" s="6" t="str">
        <f t="shared" si="560"/>
        <v>崑</v>
      </c>
      <c r="BL155" s="6" t="str">
        <f t="shared" si="560"/>
        <v>崔</v>
      </c>
      <c r="BM155" s="6" t="str">
        <f t="shared" si="560"/>
        <v>崢</v>
      </c>
      <c r="BN155" s="6" t="str">
        <f t="shared" si="560"/>
        <v>崚</v>
      </c>
      <c r="BP155" s="3" t="s">
        <v>496</v>
      </c>
      <c r="BQ155">
        <f t="shared" si="535"/>
        <v>21860</v>
      </c>
      <c r="BR155" s="3" t="s">
        <v>497</v>
      </c>
      <c r="BS155">
        <f t="shared" si="537"/>
        <v>22049</v>
      </c>
    </row>
    <row r="156" spans="1:71" x14ac:dyDescent="0.55000000000000004">
      <c r="C156" s="11" t="str">
        <f>DEC2HEX(CODE(C155),4)</f>
        <v>5564</v>
      </c>
      <c r="D156" s="10" t="str">
        <f>DEC2HEX(CODE(D155),4)</f>
        <v>5565</v>
      </c>
      <c r="E156" s="10" t="str">
        <f t="shared" si="552"/>
        <v>5566</v>
      </c>
      <c r="F156" s="10" t="str">
        <f t="shared" si="552"/>
        <v>5567</v>
      </c>
      <c r="G156" s="10" t="str">
        <f t="shared" si="552"/>
        <v>5568</v>
      </c>
      <c r="H156" s="10" t="str">
        <f t="shared" si="552"/>
        <v>5569</v>
      </c>
      <c r="I156" s="10" t="str">
        <f t="shared" si="552"/>
        <v>556A</v>
      </c>
      <c r="J156" s="10" t="str">
        <f t="shared" si="552"/>
        <v>556B</v>
      </c>
      <c r="K156" s="10" t="str">
        <f t="shared" si="552"/>
        <v>556C</v>
      </c>
      <c r="L156" s="10" t="str">
        <f t="shared" si="552"/>
        <v>556D</v>
      </c>
      <c r="M156" s="10" t="str">
        <f t="shared" si="552"/>
        <v>556E</v>
      </c>
      <c r="N156" s="10" t="str">
        <f t="shared" si="552"/>
        <v>556F</v>
      </c>
      <c r="O156" s="10" t="str">
        <f t="shared" si="552"/>
        <v>5570</v>
      </c>
      <c r="P156" s="10" t="str">
        <f t="shared" si="552"/>
        <v>5571</v>
      </c>
      <c r="Q156" s="10" t="str">
        <f t="shared" si="552"/>
        <v>5572</v>
      </c>
      <c r="R156" s="10" t="str">
        <f t="shared" si="552"/>
        <v>5573</v>
      </c>
      <c r="S156" s="11" t="str">
        <f t="shared" si="552"/>
        <v>5574</v>
      </c>
      <c r="T156" s="10" t="str">
        <f t="shared" si="552"/>
        <v>5575</v>
      </c>
      <c r="U156" s="10" t="str">
        <f t="shared" si="552"/>
        <v>5576</v>
      </c>
      <c r="V156" s="10" t="str">
        <f t="shared" si="552"/>
        <v>5577</v>
      </c>
      <c r="W156" s="10" t="str">
        <f t="shared" si="552"/>
        <v>5578</v>
      </c>
      <c r="X156" s="10" t="str">
        <f t="shared" si="552"/>
        <v>5579</v>
      </c>
      <c r="Y156" s="10" t="str">
        <f t="shared" si="552"/>
        <v>557A</v>
      </c>
      <c r="Z156" s="10" t="str">
        <f t="shared" si="552"/>
        <v>557B</v>
      </c>
      <c r="AA156" s="10" t="str">
        <f t="shared" si="552"/>
        <v>557C</v>
      </c>
      <c r="AB156" s="10" t="str">
        <f t="shared" si="552"/>
        <v>557D</v>
      </c>
      <c r="AC156" s="10" t="str">
        <f t="shared" si="552"/>
        <v>557E</v>
      </c>
      <c r="AD156" s="10" t="str">
        <f t="shared" si="552"/>
        <v>5621</v>
      </c>
      <c r="AE156" s="10" t="str">
        <f t="shared" si="552"/>
        <v>5622</v>
      </c>
      <c r="AF156" s="10" t="str">
        <f t="shared" si="552"/>
        <v>5623</v>
      </c>
      <c r="AG156" s="10" t="str">
        <f t="shared" si="552"/>
        <v>5624</v>
      </c>
      <c r="AH156" s="10" t="str">
        <f t="shared" si="552"/>
        <v>5625</v>
      </c>
      <c r="AI156" s="11" t="str">
        <f>DEC2HEX(CODE(AI155),4)</f>
        <v>5626</v>
      </c>
      <c r="AJ156" s="10" t="str">
        <f>DEC2HEX(CODE(AJ155),4)</f>
        <v>5627</v>
      </c>
      <c r="AK156" s="10" t="str">
        <f t="shared" si="553"/>
        <v>5628</v>
      </c>
      <c r="AL156" s="10" t="str">
        <f t="shared" si="553"/>
        <v>5629</v>
      </c>
      <c r="AM156" s="10" t="str">
        <f t="shared" si="553"/>
        <v>562A</v>
      </c>
      <c r="AN156" s="10" t="str">
        <f t="shared" si="553"/>
        <v>562B</v>
      </c>
      <c r="AO156" s="10" t="str">
        <f t="shared" si="553"/>
        <v>562C</v>
      </c>
      <c r="AP156" s="10" t="str">
        <f t="shared" si="553"/>
        <v>562D</v>
      </c>
      <c r="AQ156" s="10" t="str">
        <f t="shared" si="553"/>
        <v>562E</v>
      </c>
      <c r="AR156" s="10" t="str">
        <f t="shared" si="553"/>
        <v>562F</v>
      </c>
      <c r="AS156" s="10" t="str">
        <f t="shared" si="553"/>
        <v>5630</v>
      </c>
      <c r="AT156" s="10" t="str">
        <f t="shared" si="553"/>
        <v>5631</v>
      </c>
      <c r="AU156" s="10" t="str">
        <f t="shared" si="553"/>
        <v>5632</v>
      </c>
      <c r="AV156" s="10" t="str">
        <f t="shared" si="553"/>
        <v>5633</v>
      </c>
      <c r="AW156" s="10" t="str">
        <f t="shared" si="553"/>
        <v>5634</v>
      </c>
      <c r="AX156" s="10" t="str">
        <f t="shared" si="553"/>
        <v>5635</v>
      </c>
      <c r="AY156" s="11" t="str">
        <f t="shared" si="553"/>
        <v>5636</v>
      </c>
      <c r="AZ156" s="10" t="str">
        <f t="shared" si="553"/>
        <v>5637</v>
      </c>
      <c r="BA156" s="10" t="str">
        <f t="shared" si="553"/>
        <v>5638</v>
      </c>
      <c r="BB156" s="10" t="str">
        <f t="shared" si="553"/>
        <v>5639</v>
      </c>
      <c r="BC156" s="10" t="str">
        <f t="shared" si="553"/>
        <v>563A</v>
      </c>
      <c r="BD156" s="10" t="str">
        <f t="shared" si="553"/>
        <v>563B</v>
      </c>
      <c r="BE156" s="10" t="str">
        <f t="shared" si="553"/>
        <v>563C</v>
      </c>
      <c r="BF156" s="10" t="str">
        <f t="shared" si="553"/>
        <v>563D</v>
      </c>
      <c r="BG156" s="10" t="str">
        <f t="shared" si="553"/>
        <v>563E</v>
      </c>
      <c r="BH156" s="10" t="str">
        <f t="shared" si="553"/>
        <v>563F</v>
      </c>
      <c r="BI156" s="10" t="str">
        <f t="shared" si="553"/>
        <v>5640</v>
      </c>
      <c r="BJ156" s="10" t="str">
        <f t="shared" si="553"/>
        <v>5641</v>
      </c>
      <c r="BK156" s="10" t="str">
        <f t="shared" si="553"/>
        <v>5642</v>
      </c>
      <c r="BL156" s="10" t="str">
        <f t="shared" si="553"/>
        <v>5643</v>
      </c>
      <c r="BM156" s="10" t="str">
        <f t="shared" si="553"/>
        <v>5644</v>
      </c>
      <c r="BN156" s="10" t="str">
        <f t="shared" si="553"/>
        <v>5645</v>
      </c>
      <c r="BQ156">
        <f t="shared" si="535"/>
        <v>0</v>
      </c>
      <c r="BS156">
        <f t="shared" si="537"/>
        <v>0</v>
      </c>
    </row>
    <row r="157" spans="1:71" ht="26.5" x14ac:dyDescent="0.55000000000000004">
      <c r="A157">
        <f>A155+64*32</f>
        <v>157696</v>
      </c>
      <c r="B157" s="2" t="str">
        <f>DEC2HEX(A157,5)</f>
        <v>26800</v>
      </c>
      <c r="C157" s="6" t="str">
        <f>CHAR(22086+C$1)</f>
        <v>崙</v>
      </c>
      <c r="D157" s="6" t="str">
        <f t="shared" ref="D157:BN157" si="561">CHAR(22086+D$1)</f>
        <v>崘</v>
      </c>
      <c r="E157" s="6" t="str">
        <f t="shared" si="561"/>
        <v>嵌</v>
      </c>
      <c r="F157" s="6" t="str">
        <f t="shared" si="561"/>
        <v>嵒</v>
      </c>
      <c r="G157" s="6" t="str">
        <f t="shared" si="561"/>
        <v>嵎</v>
      </c>
      <c r="H157" s="6" t="str">
        <f t="shared" si="561"/>
        <v>嵋</v>
      </c>
      <c r="I157" s="6" t="str">
        <f t="shared" si="561"/>
        <v>嵬</v>
      </c>
      <c r="J157" s="6" t="str">
        <f t="shared" si="561"/>
        <v>嵳</v>
      </c>
      <c r="K157" s="6" t="str">
        <f t="shared" si="561"/>
        <v>嵶</v>
      </c>
      <c r="L157" s="6" t="str">
        <f t="shared" si="561"/>
        <v>嶇</v>
      </c>
      <c r="M157" s="6" t="str">
        <f t="shared" si="561"/>
        <v>嶄</v>
      </c>
      <c r="N157" s="6" t="str">
        <f t="shared" si="561"/>
        <v>嶂</v>
      </c>
      <c r="O157" s="6" t="str">
        <f t="shared" si="561"/>
        <v>嶢</v>
      </c>
      <c r="P157" s="6" t="str">
        <f t="shared" si="561"/>
        <v>嶝</v>
      </c>
      <c r="Q157" s="6" t="str">
        <f t="shared" si="561"/>
        <v>嶬</v>
      </c>
      <c r="R157" s="6" t="str">
        <f t="shared" si="561"/>
        <v>嶮</v>
      </c>
      <c r="S157" s="6" t="str">
        <f t="shared" si="561"/>
        <v>嶽</v>
      </c>
      <c r="T157" s="6" t="str">
        <f t="shared" si="561"/>
        <v>嶐</v>
      </c>
      <c r="U157" s="6" t="str">
        <f t="shared" si="561"/>
        <v>嶷</v>
      </c>
      <c r="V157" s="6" t="str">
        <f t="shared" si="561"/>
        <v>嶼</v>
      </c>
      <c r="W157" s="6" t="str">
        <f t="shared" si="561"/>
        <v>巉</v>
      </c>
      <c r="X157" s="6" t="str">
        <f t="shared" si="561"/>
        <v>巍</v>
      </c>
      <c r="Y157" s="6" t="str">
        <f t="shared" si="561"/>
        <v>巓</v>
      </c>
      <c r="Z157" s="6" t="str">
        <f t="shared" si="561"/>
        <v>巒</v>
      </c>
      <c r="AA157" s="6" t="str">
        <f t="shared" si="561"/>
        <v>巖</v>
      </c>
      <c r="AB157" s="6" t="str">
        <f t="shared" si="561"/>
        <v>巛</v>
      </c>
      <c r="AC157" s="6" t="str">
        <f t="shared" si="561"/>
        <v>巫</v>
      </c>
      <c r="AD157" s="6" t="str">
        <f t="shared" si="561"/>
        <v>已</v>
      </c>
      <c r="AE157" s="6" t="str">
        <f t="shared" si="561"/>
        <v>巵</v>
      </c>
      <c r="AF157" s="6" t="str">
        <f t="shared" si="561"/>
        <v>帋</v>
      </c>
      <c r="AG157" s="6" t="str">
        <f t="shared" si="561"/>
        <v>帚</v>
      </c>
      <c r="AH157" s="6" t="str">
        <f t="shared" si="561"/>
        <v>帙</v>
      </c>
      <c r="AI157" s="6" t="str">
        <f t="shared" si="561"/>
        <v>帑</v>
      </c>
      <c r="AJ157" s="6" t="str">
        <f t="shared" si="561"/>
        <v>帛</v>
      </c>
      <c r="AK157" s="6" t="str">
        <f t="shared" si="561"/>
        <v>帶</v>
      </c>
      <c r="AL157" s="6" t="str">
        <f t="shared" si="561"/>
        <v>帷</v>
      </c>
      <c r="AM157" s="6" t="str">
        <f t="shared" si="561"/>
        <v>幄</v>
      </c>
      <c r="AN157" s="6" t="str">
        <f t="shared" si="561"/>
        <v>幃</v>
      </c>
      <c r="AO157" s="6" t="str">
        <f t="shared" si="561"/>
        <v>幀</v>
      </c>
      <c r="AP157" s="6" t="str">
        <f t="shared" si="561"/>
        <v>幎</v>
      </c>
      <c r="AQ157" s="6" t="str">
        <f t="shared" si="561"/>
        <v>幗</v>
      </c>
      <c r="AR157" s="6" t="str">
        <f t="shared" si="561"/>
        <v>幔</v>
      </c>
      <c r="AS157" s="6" t="str">
        <f t="shared" si="561"/>
        <v>幟</v>
      </c>
      <c r="AT157" s="6" t="str">
        <f t="shared" si="561"/>
        <v>幢</v>
      </c>
      <c r="AU157" s="6" t="str">
        <f t="shared" si="561"/>
        <v>幤</v>
      </c>
      <c r="AV157" s="6" t="str">
        <f t="shared" si="561"/>
        <v>幇</v>
      </c>
      <c r="AW157" s="6" t="str">
        <f t="shared" si="561"/>
        <v>幵</v>
      </c>
      <c r="AX157" s="6" t="str">
        <f t="shared" si="561"/>
        <v>并</v>
      </c>
      <c r="AY157" s="6" t="str">
        <f t="shared" si="561"/>
        <v>幺</v>
      </c>
      <c r="AZ157" s="6" t="str">
        <f t="shared" si="561"/>
        <v>麼</v>
      </c>
      <c r="BA157" s="6" t="str">
        <f t="shared" si="561"/>
        <v>广</v>
      </c>
      <c r="BB157" s="6" t="str">
        <f t="shared" si="561"/>
        <v>庠</v>
      </c>
      <c r="BC157" s="6" t="str">
        <f t="shared" si="561"/>
        <v>廁</v>
      </c>
      <c r="BD157" s="6" t="str">
        <f t="shared" si="561"/>
        <v>廂</v>
      </c>
      <c r="BE157" s="6" t="str">
        <f t="shared" si="561"/>
        <v>廈</v>
      </c>
      <c r="BF157" s="6" t="str">
        <f t="shared" si="561"/>
        <v>廐</v>
      </c>
      <c r="BG157" s="6" t="str">
        <f t="shared" si="561"/>
        <v>廏</v>
      </c>
      <c r="BH157" s="6" t="str">
        <f>CHAR(22305+BH$1-57)</f>
        <v>廖</v>
      </c>
      <c r="BI157" s="6" t="str">
        <f t="shared" ref="BI157:BN157" si="562">CHAR(22305+BI$1-57)</f>
        <v>廣</v>
      </c>
      <c r="BJ157" s="6" t="str">
        <f t="shared" si="562"/>
        <v>廝</v>
      </c>
      <c r="BK157" s="6" t="str">
        <f t="shared" si="562"/>
        <v>廚</v>
      </c>
      <c r="BL157" s="6" t="str">
        <f t="shared" si="562"/>
        <v>廛</v>
      </c>
      <c r="BM157" s="6" t="str">
        <f t="shared" si="562"/>
        <v>廢</v>
      </c>
      <c r="BN157" s="6" t="str">
        <f t="shared" si="562"/>
        <v>廡</v>
      </c>
      <c r="BP157" s="3" t="s">
        <v>498</v>
      </c>
      <c r="BQ157">
        <f t="shared" si="535"/>
        <v>22086</v>
      </c>
      <c r="BR157" s="3" t="s">
        <v>499</v>
      </c>
      <c r="BS157">
        <f t="shared" si="537"/>
        <v>22305</v>
      </c>
    </row>
    <row r="158" spans="1:71" x14ac:dyDescent="0.55000000000000004">
      <c r="C158" s="11" t="str">
        <f>DEC2HEX(CODE(C157),4)</f>
        <v>5646</v>
      </c>
      <c r="D158" s="10" t="str">
        <f>DEC2HEX(CODE(D157),4)</f>
        <v>5647</v>
      </c>
      <c r="E158" s="10" t="str">
        <f t="shared" si="552"/>
        <v>5648</v>
      </c>
      <c r="F158" s="10" t="str">
        <f t="shared" si="552"/>
        <v>5649</v>
      </c>
      <c r="G158" s="10" t="str">
        <f t="shared" si="552"/>
        <v>564A</v>
      </c>
      <c r="H158" s="10" t="str">
        <f t="shared" si="552"/>
        <v>564B</v>
      </c>
      <c r="I158" s="10" t="str">
        <f t="shared" si="552"/>
        <v>564C</v>
      </c>
      <c r="J158" s="10" t="str">
        <f t="shared" si="552"/>
        <v>564D</v>
      </c>
      <c r="K158" s="10" t="str">
        <f t="shared" si="552"/>
        <v>564E</v>
      </c>
      <c r="L158" s="10" t="str">
        <f t="shared" si="552"/>
        <v>564F</v>
      </c>
      <c r="M158" s="10" t="str">
        <f t="shared" si="552"/>
        <v>5650</v>
      </c>
      <c r="N158" s="10" t="str">
        <f t="shared" si="552"/>
        <v>5651</v>
      </c>
      <c r="O158" s="10" t="str">
        <f t="shared" si="552"/>
        <v>5652</v>
      </c>
      <c r="P158" s="10" t="str">
        <f t="shared" si="552"/>
        <v>5653</v>
      </c>
      <c r="Q158" s="10" t="str">
        <f t="shared" si="552"/>
        <v>5654</v>
      </c>
      <c r="R158" s="10" t="str">
        <f t="shared" si="552"/>
        <v>5655</v>
      </c>
      <c r="S158" s="11" t="str">
        <f t="shared" si="552"/>
        <v>5656</v>
      </c>
      <c r="T158" s="10" t="str">
        <f t="shared" si="552"/>
        <v>5657</v>
      </c>
      <c r="U158" s="10" t="str">
        <f t="shared" si="552"/>
        <v>5658</v>
      </c>
      <c r="V158" s="10" t="str">
        <f t="shared" si="552"/>
        <v>5659</v>
      </c>
      <c r="W158" s="10" t="str">
        <f t="shared" si="552"/>
        <v>565A</v>
      </c>
      <c r="X158" s="10" t="str">
        <f t="shared" si="552"/>
        <v>565B</v>
      </c>
      <c r="Y158" s="10" t="str">
        <f t="shared" si="552"/>
        <v>565C</v>
      </c>
      <c r="Z158" s="10" t="str">
        <f t="shared" si="552"/>
        <v>565D</v>
      </c>
      <c r="AA158" s="10" t="str">
        <f t="shared" si="552"/>
        <v>565E</v>
      </c>
      <c r="AB158" s="10" t="str">
        <f t="shared" si="552"/>
        <v>565F</v>
      </c>
      <c r="AC158" s="10" t="str">
        <f t="shared" si="552"/>
        <v>5660</v>
      </c>
      <c r="AD158" s="10" t="str">
        <f t="shared" si="552"/>
        <v>5661</v>
      </c>
      <c r="AE158" s="10" t="str">
        <f t="shared" si="552"/>
        <v>5662</v>
      </c>
      <c r="AF158" s="10" t="str">
        <f t="shared" si="552"/>
        <v>5663</v>
      </c>
      <c r="AG158" s="10" t="str">
        <f t="shared" si="552"/>
        <v>5664</v>
      </c>
      <c r="AH158" s="10" t="str">
        <f t="shared" si="552"/>
        <v>5665</v>
      </c>
      <c r="AI158" s="11" t="str">
        <f>DEC2HEX(CODE(AI157),4)</f>
        <v>5666</v>
      </c>
      <c r="AJ158" s="10" t="str">
        <f>DEC2HEX(CODE(AJ157),4)</f>
        <v>5667</v>
      </c>
      <c r="AK158" s="10" t="str">
        <f t="shared" si="553"/>
        <v>5668</v>
      </c>
      <c r="AL158" s="10" t="str">
        <f t="shared" si="553"/>
        <v>5669</v>
      </c>
      <c r="AM158" s="10" t="str">
        <f t="shared" si="553"/>
        <v>566A</v>
      </c>
      <c r="AN158" s="10" t="str">
        <f t="shared" si="553"/>
        <v>566B</v>
      </c>
      <c r="AO158" s="10" t="str">
        <f t="shared" si="553"/>
        <v>566C</v>
      </c>
      <c r="AP158" s="10" t="str">
        <f t="shared" si="553"/>
        <v>566D</v>
      </c>
      <c r="AQ158" s="10" t="str">
        <f t="shared" si="553"/>
        <v>566E</v>
      </c>
      <c r="AR158" s="10" t="str">
        <f t="shared" si="553"/>
        <v>566F</v>
      </c>
      <c r="AS158" s="10" t="str">
        <f t="shared" si="553"/>
        <v>5670</v>
      </c>
      <c r="AT158" s="10" t="str">
        <f t="shared" si="553"/>
        <v>5671</v>
      </c>
      <c r="AU158" s="10" t="str">
        <f t="shared" si="553"/>
        <v>5672</v>
      </c>
      <c r="AV158" s="10" t="str">
        <f t="shared" si="553"/>
        <v>5673</v>
      </c>
      <c r="AW158" s="10" t="str">
        <f t="shared" si="553"/>
        <v>5674</v>
      </c>
      <c r="AX158" s="10" t="str">
        <f t="shared" si="553"/>
        <v>5675</v>
      </c>
      <c r="AY158" s="11" t="str">
        <f t="shared" si="553"/>
        <v>5676</v>
      </c>
      <c r="AZ158" s="10" t="str">
        <f t="shared" si="553"/>
        <v>5677</v>
      </c>
      <c r="BA158" s="10" t="str">
        <f t="shared" si="553"/>
        <v>5678</v>
      </c>
      <c r="BB158" s="10" t="str">
        <f t="shared" si="553"/>
        <v>5679</v>
      </c>
      <c r="BC158" s="10" t="str">
        <f t="shared" si="553"/>
        <v>567A</v>
      </c>
      <c r="BD158" s="10" t="str">
        <f t="shared" si="553"/>
        <v>567B</v>
      </c>
      <c r="BE158" s="10" t="str">
        <f t="shared" si="553"/>
        <v>567C</v>
      </c>
      <c r="BF158" s="10" t="str">
        <f t="shared" si="553"/>
        <v>567D</v>
      </c>
      <c r="BG158" s="10" t="str">
        <f t="shared" si="553"/>
        <v>567E</v>
      </c>
      <c r="BH158" s="10" t="str">
        <f t="shared" si="553"/>
        <v>5721</v>
      </c>
      <c r="BI158" s="10" t="str">
        <f t="shared" si="553"/>
        <v>5722</v>
      </c>
      <c r="BJ158" s="10" t="str">
        <f t="shared" si="553"/>
        <v>5723</v>
      </c>
      <c r="BK158" s="10" t="str">
        <f t="shared" si="553"/>
        <v>5724</v>
      </c>
      <c r="BL158" s="10" t="str">
        <f t="shared" si="553"/>
        <v>5725</v>
      </c>
      <c r="BM158" s="10" t="str">
        <f t="shared" si="553"/>
        <v>5726</v>
      </c>
      <c r="BN158" s="10" t="str">
        <f t="shared" si="553"/>
        <v>5727</v>
      </c>
      <c r="BQ158">
        <f t="shared" si="535"/>
        <v>0</v>
      </c>
      <c r="BS158">
        <f t="shared" si="537"/>
        <v>0</v>
      </c>
    </row>
    <row r="159" spans="1:71" ht="26.5" x14ac:dyDescent="0.55000000000000004">
      <c r="A159">
        <f>A157+64*32</f>
        <v>159744</v>
      </c>
      <c r="B159" s="2" t="str">
        <f>DEC2HEX(A159,5)</f>
        <v>27000</v>
      </c>
      <c r="C159" s="6" t="str">
        <f>CHAR(22312+C$1)</f>
        <v>廨</v>
      </c>
      <c r="D159" s="6" t="str">
        <f t="shared" ref="D159:BN159" si="563">CHAR(22312+D$1)</f>
        <v>廩</v>
      </c>
      <c r="E159" s="6" t="str">
        <f t="shared" si="563"/>
        <v>廬</v>
      </c>
      <c r="F159" s="6" t="str">
        <f t="shared" si="563"/>
        <v>廱</v>
      </c>
      <c r="G159" s="6" t="str">
        <f t="shared" si="563"/>
        <v>廳</v>
      </c>
      <c r="H159" s="6" t="str">
        <f t="shared" si="563"/>
        <v>廰</v>
      </c>
      <c r="I159" s="6" t="str">
        <f t="shared" si="563"/>
        <v>廴</v>
      </c>
      <c r="J159" s="6" t="str">
        <f t="shared" si="563"/>
        <v>廸</v>
      </c>
      <c r="K159" s="6" t="str">
        <f t="shared" si="563"/>
        <v>廾</v>
      </c>
      <c r="L159" s="6" t="str">
        <f t="shared" si="563"/>
        <v>弃</v>
      </c>
      <c r="M159" s="6" t="str">
        <f t="shared" si="563"/>
        <v>弉</v>
      </c>
      <c r="N159" s="6" t="str">
        <f t="shared" si="563"/>
        <v>彝</v>
      </c>
      <c r="O159" s="6" t="str">
        <f t="shared" si="563"/>
        <v>彜</v>
      </c>
      <c r="P159" s="6" t="str">
        <f t="shared" si="563"/>
        <v>弋</v>
      </c>
      <c r="Q159" s="6" t="str">
        <f t="shared" si="563"/>
        <v>弑</v>
      </c>
      <c r="R159" s="6" t="str">
        <f t="shared" si="563"/>
        <v>弖</v>
      </c>
      <c r="S159" s="6" t="str">
        <f t="shared" si="563"/>
        <v>弩</v>
      </c>
      <c r="T159" s="6" t="str">
        <f t="shared" si="563"/>
        <v>弭</v>
      </c>
      <c r="U159" s="6" t="str">
        <f t="shared" si="563"/>
        <v>弸</v>
      </c>
      <c r="V159" s="6" t="str">
        <f t="shared" si="563"/>
        <v>彁</v>
      </c>
      <c r="W159" s="6" t="str">
        <f t="shared" si="563"/>
        <v>彈</v>
      </c>
      <c r="X159" s="6" t="str">
        <f t="shared" si="563"/>
        <v>彌</v>
      </c>
      <c r="Y159" s="6" t="str">
        <f t="shared" si="563"/>
        <v>彎</v>
      </c>
      <c r="Z159" s="6" t="str">
        <f t="shared" si="563"/>
        <v>弯</v>
      </c>
      <c r="AA159" s="6" t="str">
        <f t="shared" si="563"/>
        <v>彑</v>
      </c>
      <c r="AB159" s="6" t="str">
        <f t="shared" si="563"/>
        <v>彖</v>
      </c>
      <c r="AC159" s="6" t="str">
        <f t="shared" si="563"/>
        <v>彗</v>
      </c>
      <c r="AD159" s="6" t="str">
        <f t="shared" si="563"/>
        <v>彙</v>
      </c>
      <c r="AE159" s="6" t="str">
        <f t="shared" si="563"/>
        <v>彡</v>
      </c>
      <c r="AF159" s="6" t="str">
        <f t="shared" si="563"/>
        <v>彭</v>
      </c>
      <c r="AG159" s="6" t="str">
        <f t="shared" si="563"/>
        <v>彳</v>
      </c>
      <c r="AH159" s="6" t="str">
        <f t="shared" si="563"/>
        <v>彷</v>
      </c>
      <c r="AI159" s="6" t="str">
        <f t="shared" si="563"/>
        <v>徃</v>
      </c>
      <c r="AJ159" s="6" t="str">
        <f t="shared" si="563"/>
        <v>徂</v>
      </c>
      <c r="AK159" s="6" t="str">
        <f t="shared" si="563"/>
        <v>彿</v>
      </c>
      <c r="AL159" s="6" t="str">
        <f t="shared" si="563"/>
        <v>徊</v>
      </c>
      <c r="AM159" s="6" t="str">
        <f t="shared" si="563"/>
        <v>很</v>
      </c>
      <c r="AN159" s="6" t="str">
        <f t="shared" si="563"/>
        <v>徑</v>
      </c>
      <c r="AO159" s="6" t="str">
        <f t="shared" si="563"/>
        <v>徇</v>
      </c>
      <c r="AP159" s="6" t="str">
        <f t="shared" si="563"/>
        <v>從</v>
      </c>
      <c r="AQ159" s="6" t="str">
        <f t="shared" si="563"/>
        <v>徙</v>
      </c>
      <c r="AR159" s="6" t="str">
        <f t="shared" si="563"/>
        <v>徘</v>
      </c>
      <c r="AS159" s="6" t="str">
        <f t="shared" si="563"/>
        <v>徠</v>
      </c>
      <c r="AT159" s="6" t="str">
        <f t="shared" si="563"/>
        <v>徨</v>
      </c>
      <c r="AU159" s="6" t="str">
        <f t="shared" si="563"/>
        <v>徭</v>
      </c>
      <c r="AV159" s="6" t="str">
        <f t="shared" si="563"/>
        <v>徼</v>
      </c>
      <c r="AW159" s="6" t="str">
        <f t="shared" si="563"/>
        <v>忖</v>
      </c>
      <c r="AX159" s="6" t="str">
        <f t="shared" si="563"/>
        <v>忻</v>
      </c>
      <c r="AY159" s="6" t="str">
        <f t="shared" si="563"/>
        <v>忤</v>
      </c>
      <c r="AZ159" s="6" t="str">
        <f t="shared" si="563"/>
        <v>忸</v>
      </c>
      <c r="BA159" s="6" t="str">
        <f t="shared" si="563"/>
        <v>忱</v>
      </c>
      <c r="BB159" s="6" t="str">
        <f t="shared" si="563"/>
        <v>忝</v>
      </c>
      <c r="BC159" s="6" t="str">
        <f t="shared" si="563"/>
        <v>悳</v>
      </c>
      <c r="BD159" s="6" t="str">
        <f t="shared" si="563"/>
        <v>忿</v>
      </c>
      <c r="BE159" s="6" t="str">
        <f t="shared" si="563"/>
        <v>怡</v>
      </c>
      <c r="BF159" s="6" t="str">
        <f t="shared" si="563"/>
        <v>恠</v>
      </c>
      <c r="BG159" s="6" t="str">
        <f t="shared" si="563"/>
        <v>怙</v>
      </c>
      <c r="BH159" s="6" t="str">
        <f t="shared" si="563"/>
        <v>怐</v>
      </c>
      <c r="BI159" s="6" t="str">
        <f t="shared" si="563"/>
        <v>怩</v>
      </c>
      <c r="BJ159" s="6" t="str">
        <f t="shared" si="563"/>
        <v>怎</v>
      </c>
      <c r="BK159" s="6" t="str">
        <f t="shared" si="563"/>
        <v>怱</v>
      </c>
      <c r="BL159" s="6" t="str">
        <f t="shared" si="563"/>
        <v>怛</v>
      </c>
      <c r="BM159" s="6" t="str">
        <f t="shared" si="563"/>
        <v>怕</v>
      </c>
      <c r="BN159" s="6" t="str">
        <f t="shared" si="563"/>
        <v>怫</v>
      </c>
      <c r="BP159" s="3" t="s">
        <v>500</v>
      </c>
      <c r="BQ159">
        <f t="shared" si="535"/>
        <v>22312</v>
      </c>
      <c r="BS159">
        <f t="shared" si="537"/>
        <v>0</v>
      </c>
    </row>
    <row r="160" spans="1:71" x14ac:dyDescent="0.55000000000000004">
      <c r="C160" s="11" t="str">
        <f>DEC2HEX(CODE(C159),4)</f>
        <v>5728</v>
      </c>
      <c r="D160" s="10" t="str">
        <f>DEC2HEX(CODE(D159),4)</f>
        <v>5729</v>
      </c>
      <c r="E160" s="10" t="str">
        <f t="shared" si="552"/>
        <v>572A</v>
      </c>
      <c r="F160" s="10" t="str">
        <f t="shared" si="552"/>
        <v>572B</v>
      </c>
      <c r="G160" s="10" t="str">
        <f t="shared" si="552"/>
        <v>572C</v>
      </c>
      <c r="H160" s="10" t="str">
        <f t="shared" si="552"/>
        <v>572D</v>
      </c>
      <c r="I160" s="10" t="str">
        <f t="shared" si="552"/>
        <v>572E</v>
      </c>
      <c r="J160" s="10" t="str">
        <f t="shared" si="552"/>
        <v>572F</v>
      </c>
      <c r="K160" s="10" t="str">
        <f t="shared" si="552"/>
        <v>5730</v>
      </c>
      <c r="L160" s="10" t="str">
        <f t="shared" si="552"/>
        <v>5731</v>
      </c>
      <c r="M160" s="10" t="str">
        <f t="shared" si="552"/>
        <v>5732</v>
      </c>
      <c r="N160" s="10" t="str">
        <f t="shared" si="552"/>
        <v>5733</v>
      </c>
      <c r="O160" s="10" t="str">
        <f t="shared" si="552"/>
        <v>5734</v>
      </c>
      <c r="P160" s="10" t="str">
        <f t="shared" si="552"/>
        <v>5735</v>
      </c>
      <c r="Q160" s="10" t="str">
        <f t="shared" si="552"/>
        <v>5736</v>
      </c>
      <c r="R160" s="10" t="str">
        <f t="shared" si="552"/>
        <v>5737</v>
      </c>
      <c r="S160" s="11" t="str">
        <f t="shared" si="552"/>
        <v>5738</v>
      </c>
      <c r="T160" s="10" t="str">
        <f t="shared" si="552"/>
        <v>5739</v>
      </c>
      <c r="U160" s="10" t="str">
        <f t="shared" si="552"/>
        <v>573A</v>
      </c>
      <c r="V160" s="10" t="str">
        <f t="shared" si="552"/>
        <v>573B</v>
      </c>
      <c r="W160" s="10" t="str">
        <f t="shared" si="552"/>
        <v>573C</v>
      </c>
      <c r="X160" s="10" t="str">
        <f t="shared" si="552"/>
        <v>573D</v>
      </c>
      <c r="Y160" s="10" t="str">
        <f t="shared" si="552"/>
        <v>573E</v>
      </c>
      <c r="Z160" s="10" t="str">
        <f t="shared" si="552"/>
        <v>573F</v>
      </c>
      <c r="AA160" s="10" t="str">
        <f t="shared" si="552"/>
        <v>5740</v>
      </c>
      <c r="AB160" s="10" t="str">
        <f t="shared" si="552"/>
        <v>5741</v>
      </c>
      <c r="AC160" s="10" t="str">
        <f t="shared" si="552"/>
        <v>5742</v>
      </c>
      <c r="AD160" s="10" t="str">
        <f t="shared" si="552"/>
        <v>5743</v>
      </c>
      <c r="AE160" s="10" t="str">
        <f t="shared" si="552"/>
        <v>5744</v>
      </c>
      <c r="AF160" s="10" t="str">
        <f t="shared" si="552"/>
        <v>5745</v>
      </c>
      <c r="AG160" s="10" t="str">
        <f t="shared" si="552"/>
        <v>5746</v>
      </c>
      <c r="AH160" s="10" t="str">
        <f t="shared" si="552"/>
        <v>5747</v>
      </c>
      <c r="AI160" s="11" t="str">
        <f>DEC2HEX(CODE(AI159),4)</f>
        <v>5748</v>
      </c>
      <c r="AJ160" s="10" t="str">
        <f>DEC2HEX(CODE(AJ159),4)</f>
        <v>5749</v>
      </c>
      <c r="AK160" s="10" t="str">
        <f t="shared" si="553"/>
        <v>574A</v>
      </c>
      <c r="AL160" s="10" t="str">
        <f t="shared" si="553"/>
        <v>574B</v>
      </c>
      <c r="AM160" s="10" t="str">
        <f t="shared" si="553"/>
        <v>574C</v>
      </c>
      <c r="AN160" s="10" t="str">
        <f t="shared" si="553"/>
        <v>574D</v>
      </c>
      <c r="AO160" s="10" t="str">
        <f t="shared" si="553"/>
        <v>574E</v>
      </c>
      <c r="AP160" s="10" t="str">
        <f t="shared" si="553"/>
        <v>574F</v>
      </c>
      <c r="AQ160" s="10" t="str">
        <f t="shared" si="553"/>
        <v>5750</v>
      </c>
      <c r="AR160" s="10" t="str">
        <f t="shared" si="553"/>
        <v>5751</v>
      </c>
      <c r="AS160" s="10" t="str">
        <f t="shared" si="553"/>
        <v>5752</v>
      </c>
      <c r="AT160" s="10" t="str">
        <f t="shared" si="553"/>
        <v>5753</v>
      </c>
      <c r="AU160" s="10" t="str">
        <f t="shared" si="553"/>
        <v>5754</v>
      </c>
      <c r="AV160" s="10" t="str">
        <f t="shared" si="553"/>
        <v>5755</v>
      </c>
      <c r="AW160" s="10" t="str">
        <f t="shared" si="553"/>
        <v>5756</v>
      </c>
      <c r="AX160" s="10" t="str">
        <f t="shared" si="553"/>
        <v>5757</v>
      </c>
      <c r="AY160" s="11" t="str">
        <f t="shared" si="553"/>
        <v>5758</v>
      </c>
      <c r="AZ160" s="10" t="str">
        <f t="shared" si="553"/>
        <v>5759</v>
      </c>
      <c r="BA160" s="10" t="str">
        <f t="shared" si="553"/>
        <v>575A</v>
      </c>
      <c r="BB160" s="10" t="str">
        <f t="shared" si="553"/>
        <v>575B</v>
      </c>
      <c r="BC160" s="10" t="str">
        <f t="shared" si="553"/>
        <v>575C</v>
      </c>
      <c r="BD160" s="10" t="str">
        <f t="shared" si="553"/>
        <v>575D</v>
      </c>
      <c r="BE160" s="10" t="str">
        <f t="shared" si="553"/>
        <v>575E</v>
      </c>
      <c r="BF160" s="10" t="str">
        <f t="shared" si="553"/>
        <v>575F</v>
      </c>
      <c r="BG160" s="10" t="str">
        <f t="shared" si="553"/>
        <v>5760</v>
      </c>
      <c r="BH160" s="10" t="str">
        <f t="shared" si="553"/>
        <v>5761</v>
      </c>
      <c r="BI160" s="10" t="str">
        <f t="shared" si="553"/>
        <v>5762</v>
      </c>
      <c r="BJ160" s="10" t="str">
        <f t="shared" si="553"/>
        <v>5763</v>
      </c>
      <c r="BK160" s="10" t="str">
        <f t="shared" si="553"/>
        <v>5764</v>
      </c>
      <c r="BL160" s="10" t="str">
        <f t="shared" si="553"/>
        <v>5765</v>
      </c>
      <c r="BM160" s="10" t="str">
        <f t="shared" si="553"/>
        <v>5766</v>
      </c>
      <c r="BN160" s="10" t="str">
        <f t="shared" si="553"/>
        <v>5767</v>
      </c>
      <c r="BQ160">
        <f t="shared" si="535"/>
        <v>0</v>
      </c>
      <c r="BS160">
        <f t="shared" si="537"/>
        <v>0</v>
      </c>
    </row>
    <row r="161" spans="1:71" ht="26.5" x14ac:dyDescent="0.55000000000000004">
      <c r="A161">
        <f>A159+64*32</f>
        <v>161792</v>
      </c>
      <c r="B161" s="2" t="str">
        <f>DEC2HEX(A161,5)</f>
        <v>27800</v>
      </c>
      <c r="C161" s="6" t="str">
        <f>CHAR(22376+C$1)</f>
        <v>怦</v>
      </c>
      <c r="D161" s="6" t="str">
        <f t="shared" ref="D161:BF161" si="564">CHAR(22376+D$1)</f>
        <v>怏</v>
      </c>
      <c r="E161" s="6" t="str">
        <f t="shared" si="564"/>
        <v>怺</v>
      </c>
      <c r="F161" s="6" t="str">
        <f t="shared" si="564"/>
        <v>恚</v>
      </c>
      <c r="G161" s="6" t="str">
        <f t="shared" si="564"/>
        <v>恁</v>
      </c>
      <c r="H161" s="6" t="str">
        <f t="shared" si="564"/>
        <v>恪</v>
      </c>
      <c r="I161" s="6" t="str">
        <f t="shared" si="564"/>
        <v>恷</v>
      </c>
      <c r="J161" s="6" t="str">
        <f t="shared" si="564"/>
        <v>恟</v>
      </c>
      <c r="K161" s="6" t="str">
        <f t="shared" si="564"/>
        <v>恊</v>
      </c>
      <c r="L161" s="6" t="str">
        <f t="shared" si="564"/>
        <v>恆</v>
      </c>
      <c r="M161" s="6" t="str">
        <f t="shared" si="564"/>
        <v>恍</v>
      </c>
      <c r="N161" s="6" t="str">
        <f t="shared" si="564"/>
        <v>恣</v>
      </c>
      <c r="O161" s="6" t="str">
        <f t="shared" si="564"/>
        <v>恃</v>
      </c>
      <c r="P161" s="6" t="str">
        <f t="shared" si="564"/>
        <v>恤</v>
      </c>
      <c r="Q161" s="6" t="str">
        <f t="shared" si="564"/>
        <v>恂</v>
      </c>
      <c r="R161" s="6" t="str">
        <f t="shared" si="564"/>
        <v>恬</v>
      </c>
      <c r="S161" s="6" t="str">
        <f t="shared" si="564"/>
        <v>恫</v>
      </c>
      <c r="T161" s="6" t="str">
        <f t="shared" si="564"/>
        <v>恙</v>
      </c>
      <c r="U161" s="6" t="str">
        <f t="shared" si="564"/>
        <v>悁</v>
      </c>
      <c r="V161" s="6" t="str">
        <f t="shared" si="564"/>
        <v>悍</v>
      </c>
      <c r="W161" s="6" t="str">
        <f t="shared" si="564"/>
        <v>惧</v>
      </c>
      <c r="X161" s="6" t="str">
        <f t="shared" si="564"/>
        <v>悃</v>
      </c>
      <c r="Y161" s="6" t="str">
        <f t="shared" si="564"/>
        <v>悚</v>
      </c>
      <c r="Z161" s="6" t="str">
        <f>CHAR(22561+Z$1-23)</f>
        <v>悄</v>
      </c>
      <c r="AA161" s="6" t="str">
        <f t="shared" ref="AA161:BN161" si="565">CHAR(22561+AA$1-23)</f>
        <v>悛</v>
      </c>
      <c r="AB161" s="6" t="str">
        <f t="shared" si="565"/>
        <v>悖</v>
      </c>
      <c r="AC161" s="6" t="str">
        <f t="shared" si="565"/>
        <v>悗</v>
      </c>
      <c r="AD161" s="6" t="str">
        <f t="shared" si="565"/>
        <v>悒</v>
      </c>
      <c r="AE161" s="6" t="str">
        <f t="shared" si="565"/>
        <v>悧</v>
      </c>
      <c r="AF161" s="6" t="str">
        <f t="shared" si="565"/>
        <v>悋</v>
      </c>
      <c r="AG161" s="6" t="str">
        <f t="shared" si="565"/>
        <v>惡</v>
      </c>
      <c r="AH161" s="6" t="str">
        <f t="shared" si="565"/>
        <v>悸</v>
      </c>
      <c r="AI161" s="6" t="str">
        <f t="shared" si="565"/>
        <v>惠</v>
      </c>
      <c r="AJ161" s="6" t="str">
        <f t="shared" si="565"/>
        <v>惓</v>
      </c>
      <c r="AK161" s="6" t="str">
        <f t="shared" si="565"/>
        <v>悴</v>
      </c>
      <c r="AL161" s="6" t="str">
        <f t="shared" si="565"/>
        <v>忰</v>
      </c>
      <c r="AM161" s="6" t="str">
        <f t="shared" si="565"/>
        <v>悽</v>
      </c>
      <c r="AN161" s="6" t="str">
        <f t="shared" si="565"/>
        <v>惆</v>
      </c>
      <c r="AO161" s="6" t="str">
        <f t="shared" si="565"/>
        <v>悵</v>
      </c>
      <c r="AP161" s="6" t="str">
        <f t="shared" si="565"/>
        <v>惘</v>
      </c>
      <c r="AQ161" s="6" t="str">
        <f t="shared" si="565"/>
        <v>慍</v>
      </c>
      <c r="AR161" s="6" t="str">
        <f t="shared" si="565"/>
        <v>愕</v>
      </c>
      <c r="AS161" s="6" t="str">
        <f t="shared" si="565"/>
        <v>愆</v>
      </c>
      <c r="AT161" s="6" t="str">
        <f t="shared" si="565"/>
        <v>惶</v>
      </c>
      <c r="AU161" s="6" t="str">
        <f t="shared" si="565"/>
        <v>惷</v>
      </c>
      <c r="AV161" s="6" t="str">
        <f t="shared" si="565"/>
        <v>愀</v>
      </c>
      <c r="AW161" s="6" t="str">
        <f t="shared" si="565"/>
        <v>惴</v>
      </c>
      <c r="AX161" s="6" t="str">
        <f t="shared" si="565"/>
        <v>惺</v>
      </c>
      <c r="AY161" s="6" t="str">
        <f t="shared" si="565"/>
        <v>愃</v>
      </c>
      <c r="AZ161" s="6" t="str">
        <f t="shared" si="565"/>
        <v>愡</v>
      </c>
      <c r="BA161" s="6" t="str">
        <f t="shared" si="565"/>
        <v>惻</v>
      </c>
      <c r="BB161" s="6" t="str">
        <f t="shared" si="565"/>
        <v>惱</v>
      </c>
      <c r="BC161" s="6" t="str">
        <f t="shared" si="565"/>
        <v>愍</v>
      </c>
      <c r="BD161" s="6" t="str">
        <f t="shared" si="565"/>
        <v>愎</v>
      </c>
      <c r="BE161" s="6" t="str">
        <f t="shared" si="565"/>
        <v>慇</v>
      </c>
      <c r="BF161" s="6" t="str">
        <f t="shared" si="565"/>
        <v>愾</v>
      </c>
      <c r="BG161" s="6" t="str">
        <f t="shared" si="565"/>
        <v>愨</v>
      </c>
      <c r="BH161" s="6" t="str">
        <f t="shared" si="565"/>
        <v>愧</v>
      </c>
      <c r="BI161" s="6" t="str">
        <f t="shared" si="565"/>
        <v>慊</v>
      </c>
      <c r="BJ161" s="6" t="str">
        <f t="shared" si="565"/>
        <v>愿</v>
      </c>
      <c r="BK161" s="6" t="str">
        <f t="shared" si="565"/>
        <v>愼</v>
      </c>
      <c r="BL161" s="6" t="str">
        <f t="shared" si="565"/>
        <v>愬</v>
      </c>
      <c r="BM161" s="6" t="str">
        <f t="shared" si="565"/>
        <v>愴</v>
      </c>
      <c r="BN161" s="6" t="str">
        <f t="shared" si="565"/>
        <v>愽</v>
      </c>
      <c r="BP161" s="3" t="s">
        <v>501</v>
      </c>
      <c r="BQ161">
        <f t="shared" si="535"/>
        <v>22376</v>
      </c>
      <c r="BR161" s="3" t="s">
        <v>502</v>
      </c>
      <c r="BS161">
        <f t="shared" si="537"/>
        <v>22561</v>
      </c>
    </row>
    <row r="162" spans="1:71" x14ac:dyDescent="0.55000000000000004">
      <c r="C162" s="11" t="str">
        <f>DEC2HEX(CODE(C161),4)</f>
        <v>5768</v>
      </c>
      <c r="D162" s="10" t="str">
        <f>DEC2HEX(CODE(D161),4)</f>
        <v>5769</v>
      </c>
      <c r="E162" s="10" t="str">
        <f t="shared" si="552"/>
        <v>576A</v>
      </c>
      <c r="F162" s="10" t="str">
        <f t="shared" si="552"/>
        <v>576B</v>
      </c>
      <c r="G162" s="10" t="str">
        <f t="shared" si="552"/>
        <v>576C</v>
      </c>
      <c r="H162" s="10" t="str">
        <f t="shared" si="552"/>
        <v>576D</v>
      </c>
      <c r="I162" s="10" t="str">
        <f t="shared" si="552"/>
        <v>576E</v>
      </c>
      <c r="J162" s="10" t="str">
        <f t="shared" si="552"/>
        <v>576F</v>
      </c>
      <c r="K162" s="10" t="str">
        <f t="shared" si="552"/>
        <v>5770</v>
      </c>
      <c r="L162" s="10" t="str">
        <f t="shared" si="552"/>
        <v>5771</v>
      </c>
      <c r="M162" s="10" t="str">
        <f t="shared" si="552"/>
        <v>5772</v>
      </c>
      <c r="N162" s="10" t="str">
        <f t="shared" si="552"/>
        <v>5773</v>
      </c>
      <c r="O162" s="10" t="str">
        <f t="shared" si="552"/>
        <v>5774</v>
      </c>
      <c r="P162" s="10" t="str">
        <f t="shared" si="552"/>
        <v>5775</v>
      </c>
      <c r="Q162" s="10" t="str">
        <f t="shared" si="552"/>
        <v>5776</v>
      </c>
      <c r="R162" s="10" t="str">
        <f t="shared" si="552"/>
        <v>5777</v>
      </c>
      <c r="S162" s="11" t="str">
        <f t="shared" si="552"/>
        <v>5778</v>
      </c>
      <c r="T162" s="10" t="str">
        <f t="shared" si="552"/>
        <v>5779</v>
      </c>
      <c r="U162" s="10" t="str">
        <f t="shared" si="552"/>
        <v>577A</v>
      </c>
      <c r="V162" s="10" t="str">
        <f t="shared" si="552"/>
        <v>577B</v>
      </c>
      <c r="W162" s="10" t="str">
        <f t="shared" si="552"/>
        <v>577C</v>
      </c>
      <c r="X162" s="10" t="str">
        <f t="shared" si="552"/>
        <v>577D</v>
      </c>
      <c r="Y162" s="10" t="str">
        <f t="shared" si="552"/>
        <v>577E</v>
      </c>
      <c r="Z162" s="10" t="str">
        <f t="shared" si="552"/>
        <v>5821</v>
      </c>
      <c r="AA162" s="10" t="str">
        <f t="shared" si="552"/>
        <v>5822</v>
      </c>
      <c r="AB162" s="10" t="str">
        <f t="shared" si="552"/>
        <v>5823</v>
      </c>
      <c r="AC162" s="10" t="str">
        <f t="shared" si="552"/>
        <v>5824</v>
      </c>
      <c r="AD162" s="10" t="str">
        <f t="shared" si="552"/>
        <v>5825</v>
      </c>
      <c r="AE162" s="10" t="str">
        <f t="shared" si="552"/>
        <v>5826</v>
      </c>
      <c r="AF162" s="10" t="str">
        <f t="shared" si="552"/>
        <v>5827</v>
      </c>
      <c r="AG162" s="10" t="str">
        <f t="shared" si="552"/>
        <v>5828</v>
      </c>
      <c r="AH162" s="10" t="str">
        <f t="shared" si="552"/>
        <v>5829</v>
      </c>
      <c r="AI162" s="11" t="str">
        <f>DEC2HEX(CODE(AI161),4)</f>
        <v>582A</v>
      </c>
      <c r="AJ162" s="10" t="str">
        <f>DEC2HEX(CODE(AJ161),4)</f>
        <v>582B</v>
      </c>
      <c r="AK162" s="10" t="str">
        <f t="shared" si="553"/>
        <v>582C</v>
      </c>
      <c r="AL162" s="10" t="str">
        <f t="shared" si="553"/>
        <v>582D</v>
      </c>
      <c r="AM162" s="10" t="str">
        <f t="shared" si="553"/>
        <v>582E</v>
      </c>
      <c r="AN162" s="10" t="str">
        <f t="shared" si="553"/>
        <v>582F</v>
      </c>
      <c r="AO162" s="10" t="str">
        <f t="shared" si="553"/>
        <v>5830</v>
      </c>
      <c r="AP162" s="10" t="str">
        <f t="shared" si="553"/>
        <v>5831</v>
      </c>
      <c r="AQ162" s="10" t="str">
        <f t="shared" si="553"/>
        <v>5832</v>
      </c>
      <c r="AR162" s="10" t="str">
        <f t="shared" si="553"/>
        <v>5833</v>
      </c>
      <c r="AS162" s="10" t="str">
        <f t="shared" si="553"/>
        <v>5834</v>
      </c>
      <c r="AT162" s="10" t="str">
        <f t="shared" si="553"/>
        <v>5835</v>
      </c>
      <c r="AU162" s="10" t="str">
        <f t="shared" si="553"/>
        <v>5836</v>
      </c>
      <c r="AV162" s="10" t="str">
        <f t="shared" si="553"/>
        <v>5837</v>
      </c>
      <c r="AW162" s="10" t="str">
        <f t="shared" si="553"/>
        <v>5838</v>
      </c>
      <c r="AX162" s="10" t="str">
        <f t="shared" si="553"/>
        <v>5839</v>
      </c>
      <c r="AY162" s="11" t="str">
        <f t="shared" si="553"/>
        <v>583A</v>
      </c>
      <c r="AZ162" s="10" t="str">
        <f t="shared" si="553"/>
        <v>583B</v>
      </c>
      <c r="BA162" s="10" t="str">
        <f t="shared" si="553"/>
        <v>583C</v>
      </c>
      <c r="BB162" s="10" t="str">
        <f t="shared" si="553"/>
        <v>583D</v>
      </c>
      <c r="BC162" s="10" t="str">
        <f t="shared" si="553"/>
        <v>583E</v>
      </c>
      <c r="BD162" s="10" t="str">
        <f t="shared" si="553"/>
        <v>583F</v>
      </c>
      <c r="BE162" s="10" t="str">
        <f t="shared" si="553"/>
        <v>5840</v>
      </c>
      <c r="BF162" s="10" t="str">
        <f t="shared" si="553"/>
        <v>5841</v>
      </c>
      <c r="BG162" s="10" t="str">
        <f t="shared" si="553"/>
        <v>5842</v>
      </c>
      <c r="BH162" s="10" t="str">
        <f t="shared" si="553"/>
        <v>5843</v>
      </c>
      <c r="BI162" s="10" t="str">
        <f t="shared" si="553"/>
        <v>5844</v>
      </c>
      <c r="BJ162" s="10" t="str">
        <f t="shared" si="553"/>
        <v>5845</v>
      </c>
      <c r="BK162" s="10" t="str">
        <f t="shared" si="553"/>
        <v>5846</v>
      </c>
      <c r="BL162" s="10" t="str">
        <f t="shared" si="553"/>
        <v>5847</v>
      </c>
      <c r="BM162" s="10" t="str">
        <f t="shared" si="553"/>
        <v>5848</v>
      </c>
      <c r="BN162" s="10" t="str">
        <f t="shared" si="553"/>
        <v>5849</v>
      </c>
      <c r="BQ162">
        <f t="shared" si="535"/>
        <v>0</v>
      </c>
      <c r="BS162">
        <f t="shared" si="537"/>
        <v>0</v>
      </c>
    </row>
    <row r="163" spans="1:71" ht="26.5" x14ac:dyDescent="0.55000000000000004">
      <c r="A163">
        <f>A161+64*32</f>
        <v>163840</v>
      </c>
      <c r="B163" s="2" t="str">
        <f>DEC2HEX(A163,5)</f>
        <v>28000</v>
      </c>
      <c r="C163" s="6" t="str">
        <f>CHAR(22602+C$1)</f>
        <v>慂</v>
      </c>
      <c r="D163" s="6" t="str">
        <f t="shared" ref="D163:BN163" si="566">CHAR(22602+D$1)</f>
        <v>慄</v>
      </c>
      <c r="E163" s="6" t="str">
        <f t="shared" si="566"/>
        <v>慳</v>
      </c>
      <c r="F163" s="6" t="str">
        <f t="shared" si="566"/>
        <v>慷</v>
      </c>
      <c r="G163" s="6" t="str">
        <f t="shared" si="566"/>
        <v>慘</v>
      </c>
      <c r="H163" s="6" t="str">
        <f t="shared" si="566"/>
        <v>慙</v>
      </c>
      <c r="I163" s="6" t="str">
        <f t="shared" si="566"/>
        <v>慚</v>
      </c>
      <c r="J163" s="6" t="str">
        <f t="shared" si="566"/>
        <v>慫</v>
      </c>
      <c r="K163" s="6" t="str">
        <f t="shared" si="566"/>
        <v>慴</v>
      </c>
      <c r="L163" s="6" t="str">
        <f t="shared" si="566"/>
        <v>慯</v>
      </c>
      <c r="M163" s="6" t="str">
        <f t="shared" si="566"/>
        <v>慥</v>
      </c>
      <c r="N163" s="6" t="str">
        <f t="shared" si="566"/>
        <v>慱</v>
      </c>
      <c r="O163" s="6" t="str">
        <f t="shared" si="566"/>
        <v>慟</v>
      </c>
      <c r="P163" s="6" t="str">
        <f t="shared" si="566"/>
        <v>慝</v>
      </c>
      <c r="Q163" s="6" t="str">
        <f t="shared" si="566"/>
        <v>慓</v>
      </c>
      <c r="R163" s="6" t="str">
        <f t="shared" si="566"/>
        <v>慵</v>
      </c>
      <c r="S163" s="6" t="str">
        <f t="shared" si="566"/>
        <v>憙</v>
      </c>
      <c r="T163" s="6" t="str">
        <f t="shared" si="566"/>
        <v>憖</v>
      </c>
      <c r="U163" s="6" t="str">
        <f t="shared" si="566"/>
        <v>憇</v>
      </c>
      <c r="V163" s="6" t="str">
        <f t="shared" si="566"/>
        <v>憬</v>
      </c>
      <c r="W163" s="6" t="str">
        <f t="shared" si="566"/>
        <v>憔</v>
      </c>
      <c r="X163" s="6" t="str">
        <f t="shared" si="566"/>
        <v>憚</v>
      </c>
      <c r="Y163" s="6" t="str">
        <f t="shared" si="566"/>
        <v>憊</v>
      </c>
      <c r="Z163" s="6" t="str">
        <f t="shared" si="566"/>
        <v>憑</v>
      </c>
      <c r="AA163" s="6" t="str">
        <f t="shared" si="566"/>
        <v>憫</v>
      </c>
      <c r="AB163" s="6" t="str">
        <f t="shared" si="566"/>
        <v>憮</v>
      </c>
      <c r="AC163" s="6" t="str">
        <f t="shared" si="566"/>
        <v>懌</v>
      </c>
      <c r="AD163" s="6" t="str">
        <f t="shared" si="566"/>
        <v>懊</v>
      </c>
      <c r="AE163" s="6" t="str">
        <f t="shared" si="566"/>
        <v>應</v>
      </c>
      <c r="AF163" s="6" t="str">
        <f t="shared" si="566"/>
        <v>懷</v>
      </c>
      <c r="AG163" s="6" t="str">
        <f t="shared" si="566"/>
        <v>懈</v>
      </c>
      <c r="AH163" s="6" t="str">
        <f t="shared" si="566"/>
        <v>懃</v>
      </c>
      <c r="AI163" s="6" t="str">
        <f t="shared" si="566"/>
        <v>懆</v>
      </c>
      <c r="AJ163" s="6" t="str">
        <f t="shared" si="566"/>
        <v>憺</v>
      </c>
      <c r="AK163" s="6" t="str">
        <f t="shared" si="566"/>
        <v>懋</v>
      </c>
      <c r="AL163" s="6" t="str">
        <f t="shared" si="566"/>
        <v>罹</v>
      </c>
      <c r="AM163" s="6" t="str">
        <f t="shared" si="566"/>
        <v>懍</v>
      </c>
      <c r="AN163" s="6" t="str">
        <f t="shared" si="566"/>
        <v>懦</v>
      </c>
      <c r="AO163" s="6" t="str">
        <f t="shared" si="566"/>
        <v>懣</v>
      </c>
      <c r="AP163" s="6" t="str">
        <f t="shared" si="566"/>
        <v>懶</v>
      </c>
      <c r="AQ163" s="6" t="str">
        <f t="shared" si="566"/>
        <v>懺</v>
      </c>
      <c r="AR163" s="6" t="str">
        <f t="shared" si="566"/>
        <v>懴</v>
      </c>
      <c r="AS163" s="6" t="str">
        <f t="shared" si="566"/>
        <v>懿</v>
      </c>
      <c r="AT163" s="6" t="str">
        <f t="shared" si="566"/>
        <v>懽</v>
      </c>
      <c r="AU163" s="6" t="str">
        <f t="shared" si="566"/>
        <v>懼</v>
      </c>
      <c r="AV163" s="6" t="str">
        <f t="shared" si="566"/>
        <v>懾</v>
      </c>
      <c r="AW163" s="6" t="str">
        <f t="shared" si="566"/>
        <v>戀</v>
      </c>
      <c r="AX163" s="6" t="str">
        <f t="shared" si="566"/>
        <v>戈</v>
      </c>
      <c r="AY163" s="6" t="str">
        <f t="shared" si="566"/>
        <v>戉</v>
      </c>
      <c r="AZ163" s="6" t="str">
        <f t="shared" si="566"/>
        <v>戍</v>
      </c>
      <c r="BA163" s="6" t="str">
        <f t="shared" si="566"/>
        <v>戌</v>
      </c>
      <c r="BB163" s="6" t="str">
        <f t="shared" si="566"/>
        <v>戔</v>
      </c>
      <c r="BC163" s="6" t="str">
        <f t="shared" si="566"/>
        <v>戛</v>
      </c>
      <c r="BD163" s="6" t="str">
        <f>CHAR(22817+BD$1-53)</f>
        <v>戞</v>
      </c>
      <c r="BE163" s="6" t="str">
        <f t="shared" ref="BE163:BN163" si="567">CHAR(22817+BE$1-53)</f>
        <v>戡</v>
      </c>
      <c r="BF163" s="6" t="str">
        <f t="shared" si="567"/>
        <v>截</v>
      </c>
      <c r="BG163" s="6" t="str">
        <f t="shared" si="567"/>
        <v>戮</v>
      </c>
      <c r="BH163" s="6" t="str">
        <f t="shared" si="567"/>
        <v>戰</v>
      </c>
      <c r="BI163" s="6" t="str">
        <f t="shared" si="567"/>
        <v>戲</v>
      </c>
      <c r="BJ163" s="6" t="str">
        <f t="shared" si="567"/>
        <v>戳</v>
      </c>
      <c r="BK163" s="6" t="str">
        <f t="shared" si="567"/>
        <v>扁</v>
      </c>
      <c r="BL163" s="6" t="str">
        <f t="shared" si="567"/>
        <v>扎</v>
      </c>
      <c r="BM163" s="6" t="str">
        <f t="shared" si="567"/>
        <v>扞</v>
      </c>
      <c r="BN163" s="6" t="str">
        <f t="shared" si="567"/>
        <v>扣</v>
      </c>
      <c r="BP163" s="3" t="s">
        <v>503</v>
      </c>
      <c r="BQ163">
        <f t="shared" si="535"/>
        <v>22602</v>
      </c>
      <c r="BR163" s="3" t="s">
        <v>504</v>
      </c>
      <c r="BS163">
        <f t="shared" si="537"/>
        <v>22817</v>
      </c>
    </row>
    <row r="164" spans="1:71" x14ac:dyDescent="0.55000000000000004">
      <c r="C164" s="11" t="str">
        <f>DEC2HEX(CODE(C163),4)</f>
        <v>584A</v>
      </c>
      <c r="D164" s="10" t="str">
        <f>DEC2HEX(CODE(D163),4)</f>
        <v>584B</v>
      </c>
      <c r="E164" s="10" t="str">
        <f t="shared" si="552"/>
        <v>584C</v>
      </c>
      <c r="F164" s="10" t="str">
        <f t="shared" si="552"/>
        <v>584D</v>
      </c>
      <c r="G164" s="10" t="str">
        <f t="shared" si="552"/>
        <v>584E</v>
      </c>
      <c r="H164" s="10" t="str">
        <f t="shared" si="552"/>
        <v>584F</v>
      </c>
      <c r="I164" s="10" t="str">
        <f t="shared" si="552"/>
        <v>5850</v>
      </c>
      <c r="J164" s="10" t="str">
        <f t="shared" si="552"/>
        <v>5851</v>
      </c>
      <c r="K164" s="10" t="str">
        <f t="shared" si="552"/>
        <v>5852</v>
      </c>
      <c r="L164" s="10" t="str">
        <f t="shared" si="552"/>
        <v>5853</v>
      </c>
      <c r="M164" s="10" t="str">
        <f t="shared" si="552"/>
        <v>5854</v>
      </c>
      <c r="N164" s="10" t="str">
        <f t="shared" si="552"/>
        <v>5855</v>
      </c>
      <c r="O164" s="10" t="str">
        <f t="shared" si="552"/>
        <v>5856</v>
      </c>
      <c r="P164" s="10" t="str">
        <f t="shared" si="552"/>
        <v>5857</v>
      </c>
      <c r="Q164" s="10" t="str">
        <f t="shared" si="552"/>
        <v>5858</v>
      </c>
      <c r="R164" s="10" t="str">
        <f t="shared" si="552"/>
        <v>5859</v>
      </c>
      <c r="S164" s="11" t="str">
        <f t="shared" si="552"/>
        <v>585A</v>
      </c>
      <c r="T164" s="10" t="str">
        <f t="shared" ref="T164:AH164" si="568">DEC2HEX(CODE(T163),4)</f>
        <v>585B</v>
      </c>
      <c r="U164" s="10" t="str">
        <f t="shared" si="568"/>
        <v>585C</v>
      </c>
      <c r="V164" s="10" t="str">
        <f t="shared" si="568"/>
        <v>585D</v>
      </c>
      <c r="W164" s="10" t="str">
        <f t="shared" si="568"/>
        <v>585E</v>
      </c>
      <c r="X164" s="10" t="str">
        <f t="shared" si="568"/>
        <v>585F</v>
      </c>
      <c r="Y164" s="10" t="str">
        <f t="shared" si="568"/>
        <v>5860</v>
      </c>
      <c r="Z164" s="10" t="str">
        <f t="shared" si="568"/>
        <v>5861</v>
      </c>
      <c r="AA164" s="10" t="str">
        <f t="shared" si="568"/>
        <v>5862</v>
      </c>
      <c r="AB164" s="10" t="str">
        <f t="shared" si="568"/>
        <v>5863</v>
      </c>
      <c r="AC164" s="10" t="str">
        <f t="shared" si="568"/>
        <v>5864</v>
      </c>
      <c r="AD164" s="10" t="str">
        <f t="shared" si="568"/>
        <v>5865</v>
      </c>
      <c r="AE164" s="10" t="str">
        <f t="shared" si="568"/>
        <v>5866</v>
      </c>
      <c r="AF164" s="10" t="str">
        <f t="shared" si="568"/>
        <v>5867</v>
      </c>
      <c r="AG164" s="10" t="str">
        <f t="shared" si="568"/>
        <v>5868</v>
      </c>
      <c r="AH164" s="10" t="str">
        <f t="shared" si="568"/>
        <v>5869</v>
      </c>
      <c r="AI164" s="11" t="str">
        <f>DEC2HEX(CODE(AI163),4)</f>
        <v>586A</v>
      </c>
      <c r="AJ164" s="10" t="str">
        <f>DEC2HEX(CODE(AJ163),4)</f>
        <v>586B</v>
      </c>
      <c r="AK164" s="10" t="str">
        <f t="shared" si="553"/>
        <v>586C</v>
      </c>
      <c r="AL164" s="10" t="str">
        <f t="shared" si="553"/>
        <v>586D</v>
      </c>
      <c r="AM164" s="10" t="str">
        <f t="shared" si="553"/>
        <v>586E</v>
      </c>
      <c r="AN164" s="10" t="str">
        <f t="shared" si="553"/>
        <v>586F</v>
      </c>
      <c r="AO164" s="10" t="str">
        <f t="shared" si="553"/>
        <v>5870</v>
      </c>
      <c r="AP164" s="10" t="str">
        <f t="shared" si="553"/>
        <v>5871</v>
      </c>
      <c r="AQ164" s="10" t="str">
        <f t="shared" si="553"/>
        <v>5872</v>
      </c>
      <c r="AR164" s="10" t="str">
        <f t="shared" si="553"/>
        <v>5873</v>
      </c>
      <c r="AS164" s="10" t="str">
        <f t="shared" si="553"/>
        <v>5874</v>
      </c>
      <c r="AT164" s="10" t="str">
        <f t="shared" si="553"/>
        <v>5875</v>
      </c>
      <c r="AU164" s="10" t="str">
        <f t="shared" si="553"/>
        <v>5876</v>
      </c>
      <c r="AV164" s="10" t="str">
        <f t="shared" si="553"/>
        <v>5877</v>
      </c>
      <c r="AW164" s="10" t="str">
        <f t="shared" si="553"/>
        <v>5878</v>
      </c>
      <c r="AX164" s="10" t="str">
        <f t="shared" si="553"/>
        <v>5879</v>
      </c>
      <c r="AY164" s="11" t="str">
        <f t="shared" si="553"/>
        <v>587A</v>
      </c>
      <c r="AZ164" s="10" t="str">
        <f t="shared" ref="AZ164:BN164" si="569">DEC2HEX(CODE(AZ163),4)</f>
        <v>587B</v>
      </c>
      <c r="BA164" s="10" t="str">
        <f t="shared" si="569"/>
        <v>587C</v>
      </c>
      <c r="BB164" s="10" t="str">
        <f t="shared" si="569"/>
        <v>587D</v>
      </c>
      <c r="BC164" s="10" t="str">
        <f t="shared" si="569"/>
        <v>587E</v>
      </c>
      <c r="BD164" s="10" t="str">
        <f t="shared" si="569"/>
        <v>5921</v>
      </c>
      <c r="BE164" s="10" t="str">
        <f t="shared" si="569"/>
        <v>5922</v>
      </c>
      <c r="BF164" s="10" t="str">
        <f t="shared" si="569"/>
        <v>5923</v>
      </c>
      <c r="BG164" s="10" t="str">
        <f t="shared" si="569"/>
        <v>5924</v>
      </c>
      <c r="BH164" s="10" t="str">
        <f t="shared" si="569"/>
        <v>5925</v>
      </c>
      <c r="BI164" s="10" t="str">
        <f t="shared" si="569"/>
        <v>5926</v>
      </c>
      <c r="BJ164" s="10" t="str">
        <f t="shared" si="569"/>
        <v>5927</v>
      </c>
      <c r="BK164" s="10" t="str">
        <f t="shared" si="569"/>
        <v>5928</v>
      </c>
      <c r="BL164" s="10" t="str">
        <f t="shared" si="569"/>
        <v>5929</v>
      </c>
      <c r="BM164" s="10" t="str">
        <f t="shared" si="569"/>
        <v>592A</v>
      </c>
      <c r="BN164" s="10" t="str">
        <f t="shared" si="569"/>
        <v>592B</v>
      </c>
      <c r="BQ164">
        <f t="shared" si="535"/>
        <v>0</v>
      </c>
      <c r="BS164">
        <f t="shared" si="537"/>
        <v>0</v>
      </c>
    </row>
    <row r="165" spans="1:71" ht="26.5" x14ac:dyDescent="0.55000000000000004">
      <c r="A165">
        <f>A163+64*32</f>
        <v>165888</v>
      </c>
      <c r="B165" s="2" t="str">
        <f>DEC2HEX(A165,5)</f>
        <v>28800</v>
      </c>
      <c r="C165" s="6" t="str">
        <f>CHAR(22828+C$1)</f>
        <v>扛</v>
      </c>
      <c r="D165" s="6" t="str">
        <f t="shared" ref="D165:BN165" si="570">CHAR(22828+D$1)</f>
        <v>扠</v>
      </c>
      <c r="E165" s="6" t="str">
        <f t="shared" si="570"/>
        <v>扨</v>
      </c>
      <c r="F165" s="6" t="str">
        <f t="shared" si="570"/>
        <v>扼</v>
      </c>
      <c r="G165" s="6" t="str">
        <f t="shared" si="570"/>
        <v>抂</v>
      </c>
      <c r="H165" s="6" t="str">
        <f t="shared" si="570"/>
        <v>抉</v>
      </c>
      <c r="I165" s="6" t="str">
        <f t="shared" si="570"/>
        <v>找</v>
      </c>
      <c r="J165" s="6" t="str">
        <f t="shared" si="570"/>
        <v>抒</v>
      </c>
      <c r="K165" s="6" t="str">
        <f t="shared" si="570"/>
        <v>抓</v>
      </c>
      <c r="L165" s="6" t="str">
        <f t="shared" si="570"/>
        <v>抖</v>
      </c>
      <c r="M165" s="6" t="str">
        <f t="shared" si="570"/>
        <v>拔</v>
      </c>
      <c r="N165" s="6" t="str">
        <f t="shared" si="570"/>
        <v>抃</v>
      </c>
      <c r="O165" s="6" t="str">
        <f t="shared" si="570"/>
        <v>抔</v>
      </c>
      <c r="P165" s="6" t="str">
        <f t="shared" si="570"/>
        <v>拗</v>
      </c>
      <c r="Q165" s="6" t="str">
        <f t="shared" si="570"/>
        <v>拑</v>
      </c>
      <c r="R165" s="6" t="str">
        <f t="shared" si="570"/>
        <v>抻</v>
      </c>
      <c r="S165" s="6" t="str">
        <f t="shared" si="570"/>
        <v>拏</v>
      </c>
      <c r="T165" s="6" t="str">
        <f t="shared" si="570"/>
        <v>拿</v>
      </c>
      <c r="U165" s="6" t="str">
        <f t="shared" si="570"/>
        <v>拆</v>
      </c>
      <c r="V165" s="6" t="str">
        <f t="shared" si="570"/>
        <v>擔</v>
      </c>
      <c r="W165" s="6" t="str">
        <f t="shared" si="570"/>
        <v>拈</v>
      </c>
      <c r="X165" s="6" t="str">
        <f t="shared" si="570"/>
        <v>拜</v>
      </c>
      <c r="Y165" s="6" t="str">
        <f t="shared" si="570"/>
        <v>拌</v>
      </c>
      <c r="Z165" s="6" t="str">
        <f t="shared" si="570"/>
        <v>拊</v>
      </c>
      <c r="AA165" s="6" t="str">
        <f t="shared" si="570"/>
        <v>拂</v>
      </c>
      <c r="AB165" s="6" t="str">
        <f t="shared" si="570"/>
        <v>拇</v>
      </c>
      <c r="AC165" s="6" t="str">
        <f t="shared" si="570"/>
        <v>抛</v>
      </c>
      <c r="AD165" s="6" t="str">
        <f t="shared" si="570"/>
        <v>拉</v>
      </c>
      <c r="AE165" s="6" t="str">
        <f t="shared" si="570"/>
        <v>挌</v>
      </c>
      <c r="AF165" s="6" t="str">
        <f t="shared" si="570"/>
        <v>拮</v>
      </c>
      <c r="AG165" s="6" t="str">
        <f t="shared" si="570"/>
        <v>拱</v>
      </c>
      <c r="AH165" s="6" t="str">
        <f t="shared" si="570"/>
        <v>挧</v>
      </c>
      <c r="AI165" s="6" t="str">
        <f t="shared" si="570"/>
        <v>挂</v>
      </c>
      <c r="AJ165" s="6" t="str">
        <f t="shared" si="570"/>
        <v>挈</v>
      </c>
      <c r="AK165" s="6" t="str">
        <f t="shared" si="570"/>
        <v>拯</v>
      </c>
      <c r="AL165" s="6" t="str">
        <f t="shared" si="570"/>
        <v>拵</v>
      </c>
      <c r="AM165" s="6" t="str">
        <f t="shared" si="570"/>
        <v>捐</v>
      </c>
      <c r="AN165" s="6" t="str">
        <f t="shared" si="570"/>
        <v>挾</v>
      </c>
      <c r="AO165" s="6" t="str">
        <f t="shared" si="570"/>
        <v>捍</v>
      </c>
      <c r="AP165" s="6" t="str">
        <f t="shared" si="570"/>
        <v>搜</v>
      </c>
      <c r="AQ165" s="6" t="str">
        <f t="shared" si="570"/>
        <v>捏</v>
      </c>
      <c r="AR165" s="6" t="str">
        <f t="shared" si="570"/>
        <v>掖</v>
      </c>
      <c r="AS165" s="6" t="str">
        <f t="shared" si="570"/>
        <v>掎</v>
      </c>
      <c r="AT165" s="6" t="str">
        <f t="shared" si="570"/>
        <v>掀</v>
      </c>
      <c r="AU165" s="6" t="str">
        <f t="shared" si="570"/>
        <v>掫</v>
      </c>
      <c r="AV165" s="6" t="str">
        <f t="shared" si="570"/>
        <v>捶</v>
      </c>
      <c r="AW165" s="6" t="str">
        <f t="shared" si="570"/>
        <v>掣</v>
      </c>
      <c r="AX165" s="6" t="str">
        <f t="shared" si="570"/>
        <v>掏</v>
      </c>
      <c r="AY165" s="6" t="str">
        <f t="shared" si="570"/>
        <v>掉</v>
      </c>
      <c r="AZ165" s="6" t="str">
        <f t="shared" si="570"/>
        <v>掟</v>
      </c>
      <c r="BA165" s="6" t="str">
        <f t="shared" si="570"/>
        <v>掵</v>
      </c>
      <c r="BB165" s="6" t="str">
        <f t="shared" si="570"/>
        <v>捫</v>
      </c>
      <c r="BC165" s="6" t="str">
        <f t="shared" si="570"/>
        <v>捩</v>
      </c>
      <c r="BD165" s="6" t="str">
        <f t="shared" si="570"/>
        <v>掾</v>
      </c>
      <c r="BE165" s="6" t="str">
        <f t="shared" si="570"/>
        <v>揩</v>
      </c>
      <c r="BF165" s="6" t="str">
        <f t="shared" si="570"/>
        <v>揀</v>
      </c>
      <c r="BG165" s="6" t="str">
        <f t="shared" si="570"/>
        <v>揆</v>
      </c>
      <c r="BH165" s="6" t="str">
        <f t="shared" si="570"/>
        <v>揣</v>
      </c>
      <c r="BI165" s="6" t="str">
        <f t="shared" si="570"/>
        <v>揉</v>
      </c>
      <c r="BJ165" s="6" t="str">
        <f t="shared" si="570"/>
        <v>插</v>
      </c>
      <c r="BK165" s="6" t="str">
        <f t="shared" si="570"/>
        <v>揶</v>
      </c>
      <c r="BL165" s="6" t="str">
        <f t="shared" si="570"/>
        <v>揄</v>
      </c>
      <c r="BM165" s="6" t="str">
        <f t="shared" si="570"/>
        <v>搖</v>
      </c>
      <c r="BN165" s="6" t="str">
        <f t="shared" si="570"/>
        <v>搴</v>
      </c>
      <c r="BP165" s="3" t="s">
        <v>505</v>
      </c>
      <c r="BQ165">
        <f t="shared" ref="BQ165:BQ199" si="571">HEX2DEC(BP165)</f>
        <v>22828</v>
      </c>
      <c r="BS165">
        <f t="shared" ref="BS165:BS199" si="572">HEX2DEC(BR165)</f>
        <v>0</v>
      </c>
    </row>
    <row r="166" spans="1:71" x14ac:dyDescent="0.55000000000000004">
      <c r="C166" s="11" t="str">
        <f>DEC2HEX(CODE(C165),4)</f>
        <v>592C</v>
      </c>
      <c r="D166" s="10" t="str">
        <f>DEC2HEX(CODE(D165),4)</f>
        <v>592D</v>
      </c>
      <c r="E166" s="10" t="str">
        <f t="shared" ref="E166:AH166" si="573">DEC2HEX(CODE(E165),4)</f>
        <v>592E</v>
      </c>
      <c r="F166" s="10" t="str">
        <f t="shared" si="573"/>
        <v>592F</v>
      </c>
      <c r="G166" s="10" t="str">
        <f t="shared" si="573"/>
        <v>5930</v>
      </c>
      <c r="H166" s="10" t="str">
        <f t="shared" si="573"/>
        <v>5931</v>
      </c>
      <c r="I166" s="10" t="str">
        <f t="shared" si="573"/>
        <v>5932</v>
      </c>
      <c r="J166" s="10" t="str">
        <f t="shared" si="573"/>
        <v>5933</v>
      </c>
      <c r="K166" s="10" t="str">
        <f t="shared" si="573"/>
        <v>5934</v>
      </c>
      <c r="L166" s="10" t="str">
        <f t="shared" si="573"/>
        <v>5935</v>
      </c>
      <c r="M166" s="10" t="str">
        <f t="shared" si="573"/>
        <v>5936</v>
      </c>
      <c r="N166" s="10" t="str">
        <f t="shared" si="573"/>
        <v>5937</v>
      </c>
      <c r="O166" s="10" t="str">
        <f t="shared" si="573"/>
        <v>5938</v>
      </c>
      <c r="P166" s="10" t="str">
        <f t="shared" si="573"/>
        <v>5939</v>
      </c>
      <c r="Q166" s="10" t="str">
        <f t="shared" si="573"/>
        <v>593A</v>
      </c>
      <c r="R166" s="10" t="str">
        <f t="shared" si="573"/>
        <v>593B</v>
      </c>
      <c r="S166" s="11" t="str">
        <f t="shared" si="573"/>
        <v>593C</v>
      </c>
      <c r="T166" s="10" t="str">
        <f t="shared" si="573"/>
        <v>593D</v>
      </c>
      <c r="U166" s="10" t="str">
        <f t="shared" si="573"/>
        <v>593E</v>
      </c>
      <c r="V166" s="10" t="str">
        <f t="shared" si="573"/>
        <v>593F</v>
      </c>
      <c r="W166" s="10" t="str">
        <f t="shared" si="573"/>
        <v>5940</v>
      </c>
      <c r="X166" s="10" t="str">
        <f t="shared" si="573"/>
        <v>5941</v>
      </c>
      <c r="Y166" s="10" t="str">
        <f t="shared" si="573"/>
        <v>5942</v>
      </c>
      <c r="Z166" s="10" t="str">
        <f t="shared" si="573"/>
        <v>5943</v>
      </c>
      <c r="AA166" s="10" t="str">
        <f t="shared" si="573"/>
        <v>5944</v>
      </c>
      <c r="AB166" s="10" t="str">
        <f t="shared" si="573"/>
        <v>5945</v>
      </c>
      <c r="AC166" s="10" t="str">
        <f t="shared" si="573"/>
        <v>5946</v>
      </c>
      <c r="AD166" s="10" t="str">
        <f t="shared" si="573"/>
        <v>5947</v>
      </c>
      <c r="AE166" s="10" t="str">
        <f t="shared" si="573"/>
        <v>5948</v>
      </c>
      <c r="AF166" s="10" t="str">
        <f t="shared" si="573"/>
        <v>5949</v>
      </c>
      <c r="AG166" s="10" t="str">
        <f t="shared" si="573"/>
        <v>594A</v>
      </c>
      <c r="AH166" s="10" t="str">
        <f t="shared" si="573"/>
        <v>594B</v>
      </c>
      <c r="AI166" s="11" t="str">
        <f>DEC2HEX(CODE(AI165),4)</f>
        <v>594C</v>
      </c>
      <c r="AJ166" s="10" t="str">
        <f>DEC2HEX(CODE(AJ165),4)</f>
        <v>594D</v>
      </c>
      <c r="AK166" s="10" t="str">
        <f t="shared" ref="AK166:BN166" si="574">DEC2HEX(CODE(AK165),4)</f>
        <v>594E</v>
      </c>
      <c r="AL166" s="10" t="str">
        <f t="shared" si="574"/>
        <v>594F</v>
      </c>
      <c r="AM166" s="10" t="str">
        <f t="shared" si="574"/>
        <v>5950</v>
      </c>
      <c r="AN166" s="10" t="str">
        <f t="shared" si="574"/>
        <v>5951</v>
      </c>
      <c r="AO166" s="10" t="str">
        <f t="shared" si="574"/>
        <v>5952</v>
      </c>
      <c r="AP166" s="10" t="str">
        <f t="shared" si="574"/>
        <v>5953</v>
      </c>
      <c r="AQ166" s="10" t="str">
        <f t="shared" si="574"/>
        <v>5954</v>
      </c>
      <c r="AR166" s="10" t="str">
        <f t="shared" si="574"/>
        <v>5955</v>
      </c>
      <c r="AS166" s="10" t="str">
        <f t="shared" si="574"/>
        <v>5956</v>
      </c>
      <c r="AT166" s="10" t="str">
        <f t="shared" si="574"/>
        <v>5957</v>
      </c>
      <c r="AU166" s="10" t="str">
        <f t="shared" si="574"/>
        <v>5958</v>
      </c>
      <c r="AV166" s="10" t="str">
        <f t="shared" si="574"/>
        <v>5959</v>
      </c>
      <c r="AW166" s="10" t="str">
        <f t="shared" si="574"/>
        <v>595A</v>
      </c>
      <c r="AX166" s="10" t="str">
        <f t="shared" si="574"/>
        <v>595B</v>
      </c>
      <c r="AY166" s="11" t="str">
        <f t="shared" si="574"/>
        <v>595C</v>
      </c>
      <c r="AZ166" s="10" t="str">
        <f t="shared" si="574"/>
        <v>595D</v>
      </c>
      <c r="BA166" s="10" t="str">
        <f t="shared" si="574"/>
        <v>595E</v>
      </c>
      <c r="BB166" s="10" t="str">
        <f t="shared" si="574"/>
        <v>595F</v>
      </c>
      <c r="BC166" s="10" t="str">
        <f t="shared" si="574"/>
        <v>5960</v>
      </c>
      <c r="BD166" s="10" t="str">
        <f t="shared" si="574"/>
        <v>5961</v>
      </c>
      <c r="BE166" s="10" t="str">
        <f t="shared" si="574"/>
        <v>5962</v>
      </c>
      <c r="BF166" s="10" t="str">
        <f t="shared" si="574"/>
        <v>5963</v>
      </c>
      <c r="BG166" s="10" t="str">
        <f t="shared" si="574"/>
        <v>5964</v>
      </c>
      <c r="BH166" s="10" t="str">
        <f t="shared" si="574"/>
        <v>5965</v>
      </c>
      <c r="BI166" s="10" t="str">
        <f t="shared" si="574"/>
        <v>5966</v>
      </c>
      <c r="BJ166" s="10" t="str">
        <f t="shared" si="574"/>
        <v>5967</v>
      </c>
      <c r="BK166" s="10" t="str">
        <f t="shared" si="574"/>
        <v>5968</v>
      </c>
      <c r="BL166" s="10" t="str">
        <f t="shared" si="574"/>
        <v>5969</v>
      </c>
      <c r="BM166" s="10" t="str">
        <f t="shared" si="574"/>
        <v>596A</v>
      </c>
      <c r="BN166" s="10" t="str">
        <f t="shared" si="574"/>
        <v>596B</v>
      </c>
      <c r="BQ166">
        <f t="shared" si="571"/>
        <v>0</v>
      </c>
      <c r="BS166">
        <f t="shared" si="572"/>
        <v>0</v>
      </c>
    </row>
    <row r="167" spans="1:71" ht="26.5" x14ac:dyDescent="0.55000000000000004">
      <c r="A167">
        <f>A165+64*32</f>
        <v>167936</v>
      </c>
      <c r="B167" s="2" t="str">
        <f>DEC2HEX(A167,5)</f>
        <v>29000</v>
      </c>
      <c r="C167" s="6" t="str">
        <f>CHAR(22892+C$1)</f>
        <v>搆</v>
      </c>
      <c r="D167" s="6" t="str">
        <f t="shared" ref="D167:AV167" si="575">CHAR(22892+D$1)</f>
        <v>搓</v>
      </c>
      <c r="E167" s="6" t="str">
        <f t="shared" si="575"/>
        <v>搦</v>
      </c>
      <c r="F167" s="6" t="str">
        <f t="shared" si="575"/>
        <v>搶</v>
      </c>
      <c r="G167" s="6" t="str">
        <f t="shared" si="575"/>
        <v>攝</v>
      </c>
      <c r="H167" s="6" t="str">
        <f t="shared" si="575"/>
        <v>搗</v>
      </c>
      <c r="I167" s="6" t="str">
        <f t="shared" si="575"/>
        <v>搨</v>
      </c>
      <c r="J167" s="6" t="str">
        <f t="shared" si="575"/>
        <v>搏</v>
      </c>
      <c r="K167" s="6" t="str">
        <f t="shared" si="575"/>
        <v>摧</v>
      </c>
      <c r="L167" s="6" t="str">
        <f t="shared" si="575"/>
        <v>摯</v>
      </c>
      <c r="M167" s="6" t="str">
        <f t="shared" si="575"/>
        <v>摶</v>
      </c>
      <c r="N167" s="6" t="str">
        <f t="shared" si="575"/>
        <v>摎</v>
      </c>
      <c r="O167" s="6" t="str">
        <f t="shared" si="575"/>
        <v>攪</v>
      </c>
      <c r="P167" s="6" t="str">
        <f t="shared" si="575"/>
        <v>撕</v>
      </c>
      <c r="Q167" s="6" t="str">
        <f t="shared" si="575"/>
        <v>撓</v>
      </c>
      <c r="R167" s="6" t="str">
        <f t="shared" si="575"/>
        <v>撥</v>
      </c>
      <c r="S167" s="6" t="str">
        <f t="shared" si="575"/>
        <v>撩</v>
      </c>
      <c r="T167" s="6" t="str">
        <f t="shared" si="575"/>
        <v>撈</v>
      </c>
      <c r="U167" s="6" t="str">
        <f t="shared" si="575"/>
        <v>撼</v>
      </c>
      <c r="V167" s="6" t="str">
        <f>CHAR(23073+V$1-19)</f>
        <v>據</v>
      </c>
      <c r="W167" s="6" t="str">
        <f t="shared" ref="W167:BN167" si="576">CHAR(23073+W$1-19)</f>
        <v>擒</v>
      </c>
      <c r="X167" s="6" t="str">
        <f t="shared" si="576"/>
        <v>擅</v>
      </c>
      <c r="Y167" s="6" t="str">
        <f t="shared" si="576"/>
        <v>擇</v>
      </c>
      <c r="Z167" s="6" t="str">
        <f t="shared" si="576"/>
        <v>撻</v>
      </c>
      <c r="AA167" s="6" t="str">
        <f t="shared" si="576"/>
        <v>擘</v>
      </c>
      <c r="AB167" s="6" t="str">
        <f t="shared" si="576"/>
        <v>擂</v>
      </c>
      <c r="AC167" s="6" t="str">
        <f t="shared" si="576"/>
        <v>擱</v>
      </c>
      <c r="AD167" s="6" t="str">
        <f t="shared" si="576"/>
        <v>擧</v>
      </c>
      <c r="AE167" s="6" t="str">
        <f t="shared" si="576"/>
        <v>舉</v>
      </c>
      <c r="AF167" s="6" t="str">
        <f t="shared" si="576"/>
        <v>擠</v>
      </c>
      <c r="AG167" s="6" t="str">
        <f t="shared" si="576"/>
        <v>擡</v>
      </c>
      <c r="AH167" s="6" t="str">
        <f t="shared" si="576"/>
        <v>抬</v>
      </c>
      <c r="AI167" s="6" t="str">
        <f t="shared" si="576"/>
        <v>擣</v>
      </c>
      <c r="AJ167" s="6" t="str">
        <f t="shared" si="576"/>
        <v>擯</v>
      </c>
      <c r="AK167" s="6" t="str">
        <f t="shared" si="576"/>
        <v>攬</v>
      </c>
      <c r="AL167" s="6" t="str">
        <f t="shared" si="576"/>
        <v>擶</v>
      </c>
      <c r="AM167" s="6" t="str">
        <f t="shared" si="576"/>
        <v>擴</v>
      </c>
      <c r="AN167" s="6" t="str">
        <f t="shared" si="576"/>
        <v>擲</v>
      </c>
      <c r="AO167" s="6" t="str">
        <f t="shared" si="576"/>
        <v>擺</v>
      </c>
      <c r="AP167" s="6" t="str">
        <f t="shared" si="576"/>
        <v>攀</v>
      </c>
      <c r="AQ167" s="6" t="str">
        <f t="shared" si="576"/>
        <v>擽</v>
      </c>
      <c r="AR167" s="6" t="str">
        <f t="shared" si="576"/>
        <v>攘</v>
      </c>
      <c r="AS167" s="6" t="str">
        <f t="shared" si="576"/>
        <v>攜</v>
      </c>
      <c r="AT167" s="6" t="str">
        <f t="shared" si="576"/>
        <v>攅</v>
      </c>
      <c r="AU167" s="6" t="str">
        <f t="shared" si="576"/>
        <v>攤</v>
      </c>
      <c r="AV167" s="6" t="str">
        <f t="shared" si="576"/>
        <v>攣</v>
      </c>
      <c r="AW167" s="6" t="str">
        <f t="shared" si="576"/>
        <v>攫</v>
      </c>
      <c r="AX167" s="6" t="str">
        <f t="shared" si="576"/>
        <v>攴</v>
      </c>
      <c r="AY167" s="6" t="str">
        <f t="shared" si="576"/>
        <v>攵</v>
      </c>
      <c r="AZ167" s="6" t="str">
        <f t="shared" si="576"/>
        <v>攷</v>
      </c>
      <c r="BA167" s="6" t="str">
        <f t="shared" si="576"/>
        <v>收</v>
      </c>
      <c r="BB167" s="6" t="str">
        <f t="shared" si="576"/>
        <v>攸</v>
      </c>
      <c r="BC167" s="6" t="str">
        <f t="shared" si="576"/>
        <v>畋</v>
      </c>
      <c r="BD167" s="6" t="str">
        <f t="shared" si="576"/>
        <v>效</v>
      </c>
      <c r="BE167" s="6" t="str">
        <f t="shared" si="576"/>
        <v>敖</v>
      </c>
      <c r="BF167" s="6" t="str">
        <f t="shared" si="576"/>
        <v>敕</v>
      </c>
      <c r="BG167" s="6" t="str">
        <f t="shared" si="576"/>
        <v>敍</v>
      </c>
      <c r="BH167" s="6" t="str">
        <f t="shared" si="576"/>
        <v>敘</v>
      </c>
      <c r="BI167" s="6" t="str">
        <f t="shared" si="576"/>
        <v>敞</v>
      </c>
      <c r="BJ167" s="6" t="str">
        <f t="shared" si="576"/>
        <v>敝</v>
      </c>
      <c r="BK167" s="6" t="str">
        <f t="shared" si="576"/>
        <v>敲</v>
      </c>
      <c r="BL167" s="6" t="str">
        <f t="shared" si="576"/>
        <v>數</v>
      </c>
      <c r="BM167" s="6" t="str">
        <f t="shared" si="576"/>
        <v>斂</v>
      </c>
      <c r="BN167" s="6" t="str">
        <f t="shared" si="576"/>
        <v>斃</v>
      </c>
      <c r="BP167" s="3" t="s">
        <v>506</v>
      </c>
      <c r="BQ167">
        <f t="shared" si="571"/>
        <v>22892</v>
      </c>
      <c r="BR167" s="3" t="s">
        <v>513</v>
      </c>
      <c r="BS167">
        <f t="shared" si="572"/>
        <v>23073</v>
      </c>
    </row>
    <row r="168" spans="1:71" x14ac:dyDescent="0.55000000000000004">
      <c r="C168" s="11" t="str">
        <f>DEC2HEX(CODE(C167),4)</f>
        <v>596C</v>
      </c>
      <c r="D168" s="10" t="str">
        <f>DEC2HEX(CODE(D167),4)</f>
        <v>596D</v>
      </c>
      <c r="E168" s="10" t="str">
        <f t="shared" ref="E168:AH168" si="577">DEC2HEX(CODE(E167),4)</f>
        <v>596E</v>
      </c>
      <c r="F168" s="10" t="str">
        <f t="shared" si="577"/>
        <v>596F</v>
      </c>
      <c r="G168" s="10" t="str">
        <f t="shared" si="577"/>
        <v>5970</v>
      </c>
      <c r="H168" s="10" t="str">
        <f t="shared" si="577"/>
        <v>5971</v>
      </c>
      <c r="I168" s="10" t="str">
        <f t="shared" si="577"/>
        <v>5972</v>
      </c>
      <c r="J168" s="10" t="str">
        <f t="shared" si="577"/>
        <v>5973</v>
      </c>
      <c r="K168" s="10" t="str">
        <f t="shared" si="577"/>
        <v>5974</v>
      </c>
      <c r="L168" s="10" t="str">
        <f t="shared" si="577"/>
        <v>5975</v>
      </c>
      <c r="M168" s="10" t="str">
        <f t="shared" si="577"/>
        <v>5976</v>
      </c>
      <c r="N168" s="10" t="str">
        <f t="shared" si="577"/>
        <v>5977</v>
      </c>
      <c r="O168" s="10" t="str">
        <f t="shared" si="577"/>
        <v>5978</v>
      </c>
      <c r="P168" s="10" t="str">
        <f t="shared" si="577"/>
        <v>5979</v>
      </c>
      <c r="Q168" s="10" t="str">
        <f t="shared" si="577"/>
        <v>597A</v>
      </c>
      <c r="R168" s="10" t="str">
        <f t="shared" si="577"/>
        <v>597B</v>
      </c>
      <c r="S168" s="11" t="str">
        <f t="shared" si="577"/>
        <v>597C</v>
      </c>
      <c r="T168" s="10" t="str">
        <f t="shared" si="577"/>
        <v>597D</v>
      </c>
      <c r="U168" s="10" t="str">
        <f t="shared" si="577"/>
        <v>597E</v>
      </c>
      <c r="V168" s="10" t="str">
        <f t="shared" si="577"/>
        <v>5A21</v>
      </c>
      <c r="W168" s="10" t="str">
        <f t="shared" si="577"/>
        <v>5A22</v>
      </c>
      <c r="X168" s="10" t="str">
        <f t="shared" si="577"/>
        <v>5A23</v>
      </c>
      <c r="Y168" s="10" t="str">
        <f t="shared" si="577"/>
        <v>5A24</v>
      </c>
      <c r="Z168" s="10" t="str">
        <f t="shared" si="577"/>
        <v>5A25</v>
      </c>
      <c r="AA168" s="10" t="str">
        <f t="shared" si="577"/>
        <v>5A26</v>
      </c>
      <c r="AB168" s="10" t="str">
        <f t="shared" si="577"/>
        <v>5A27</v>
      </c>
      <c r="AC168" s="10" t="str">
        <f t="shared" si="577"/>
        <v>5A28</v>
      </c>
      <c r="AD168" s="10" t="str">
        <f t="shared" si="577"/>
        <v>5A29</v>
      </c>
      <c r="AE168" s="10" t="str">
        <f t="shared" si="577"/>
        <v>5A2A</v>
      </c>
      <c r="AF168" s="10" t="str">
        <f t="shared" si="577"/>
        <v>5A2B</v>
      </c>
      <c r="AG168" s="10" t="str">
        <f t="shared" si="577"/>
        <v>5A2C</v>
      </c>
      <c r="AH168" s="10" t="str">
        <f t="shared" si="577"/>
        <v>5A2D</v>
      </c>
      <c r="AI168" s="11" t="str">
        <f>DEC2HEX(CODE(AI167),4)</f>
        <v>5A2E</v>
      </c>
      <c r="AJ168" s="10" t="str">
        <f>DEC2HEX(CODE(AJ167),4)</f>
        <v>5A2F</v>
      </c>
      <c r="AK168" s="10" t="str">
        <f t="shared" ref="AK168:BN168" si="578">DEC2HEX(CODE(AK167),4)</f>
        <v>5A30</v>
      </c>
      <c r="AL168" s="10" t="str">
        <f t="shared" si="578"/>
        <v>5A31</v>
      </c>
      <c r="AM168" s="10" t="str">
        <f t="shared" si="578"/>
        <v>5A32</v>
      </c>
      <c r="AN168" s="10" t="str">
        <f t="shared" si="578"/>
        <v>5A33</v>
      </c>
      <c r="AO168" s="10" t="str">
        <f t="shared" si="578"/>
        <v>5A34</v>
      </c>
      <c r="AP168" s="10" t="str">
        <f t="shared" si="578"/>
        <v>5A35</v>
      </c>
      <c r="AQ168" s="10" t="str">
        <f t="shared" si="578"/>
        <v>5A36</v>
      </c>
      <c r="AR168" s="10" t="str">
        <f t="shared" si="578"/>
        <v>5A37</v>
      </c>
      <c r="AS168" s="10" t="str">
        <f t="shared" si="578"/>
        <v>5A38</v>
      </c>
      <c r="AT168" s="10" t="str">
        <f t="shared" si="578"/>
        <v>5A39</v>
      </c>
      <c r="AU168" s="10" t="str">
        <f t="shared" si="578"/>
        <v>5A3A</v>
      </c>
      <c r="AV168" s="10" t="str">
        <f t="shared" si="578"/>
        <v>5A3B</v>
      </c>
      <c r="AW168" s="10" t="str">
        <f t="shared" si="578"/>
        <v>5A3C</v>
      </c>
      <c r="AX168" s="10" t="str">
        <f t="shared" si="578"/>
        <v>5A3D</v>
      </c>
      <c r="AY168" s="11" t="str">
        <f t="shared" si="578"/>
        <v>5A3E</v>
      </c>
      <c r="AZ168" s="10" t="str">
        <f t="shared" si="578"/>
        <v>5A3F</v>
      </c>
      <c r="BA168" s="10" t="str">
        <f t="shared" si="578"/>
        <v>5A40</v>
      </c>
      <c r="BB168" s="10" t="str">
        <f t="shared" si="578"/>
        <v>5A41</v>
      </c>
      <c r="BC168" s="10" t="str">
        <f t="shared" si="578"/>
        <v>5A42</v>
      </c>
      <c r="BD168" s="10" t="str">
        <f t="shared" si="578"/>
        <v>5A43</v>
      </c>
      <c r="BE168" s="10" t="str">
        <f t="shared" si="578"/>
        <v>5A44</v>
      </c>
      <c r="BF168" s="10" t="str">
        <f t="shared" si="578"/>
        <v>5A45</v>
      </c>
      <c r="BG168" s="10" t="str">
        <f t="shared" si="578"/>
        <v>5A46</v>
      </c>
      <c r="BH168" s="10" t="str">
        <f t="shared" si="578"/>
        <v>5A47</v>
      </c>
      <c r="BI168" s="10" t="str">
        <f t="shared" si="578"/>
        <v>5A48</v>
      </c>
      <c r="BJ168" s="10" t="str">
        <f t="shared" si="578"/>
        <v>5A49</v>
      </c>
      <c r="BK168" s="10" t="str">
        <f t="shared" si="578"/>
        <v>5A4A</v>
      </c>
      <c r="BL168" s="10" t="str">
        <f t="shared" si="578"/>
        <v>5A4B</v>
      </c>
      <c r="BM168" s="10" t="str">
        <f t="shared" si="578"/>
        <v>5A4C</v>
      </c>
      <c r="BN168" s="10" t="str">
        <f t="shared" si="578"/>
        <v>5A4D</v>
      </c>
      <c r="BQ168">
        <f t="shared" si="571"/>
        <v>0</v>
      </c>
      <c r="BS168">
        <f t="shared" si="572"/>
        <v>0</v>
      </c>
    </row>
    <row r="169" spans="1:71" ht="26.5" x14ac:dyDescent="0.55000000000000004">
      <c r="A169">
        <f>A167+64*32</f>
        <v>169984</v>
      </c>
      <c r="B169" s="2" t="str">
        <f>DEC2HEX(A169,5)</f>
        <v>29800</v>
      </c>
      <c r="C169" s="6" t="str">
        <f>CHAR(23118+C$1)</f>
        <v>變</v>
      </c>
      <c r="D169" s="6" t="str">
        <f t="shared" ref="D169:BN169" si="579">CHAR(23118+D$1)</f>
        <v>斛</v>
      </c>
      <c r="E169" s="6" t="str">
        <f t="shared" si="579"/>
        <v>斟</v>
      </c>
      <c r="F169" s="6" t="str">
        <f t="shared" si="579"/>
        <v>斫</v>
      </c>
      <c r="G169" s="6" t="str">
        <f t="shared" si="579"/>
        <v>斷</v>
      </c>
      <c r="H169" s="6" t="str">
        <f t="shared" si="579"/>
        <v>旃</v>
      </c>
      <c r="I169" s="6" t="str">
        <f t="shared" si="579"/>
        <v>旆</v>
      </c>
      <c r="J169" s="6" t="str">
        <f t="shared" si="579"/>
        <v>旁</v>
      </c>
      <c r="K169" s="6" t="str">
        <f t="shared" si="579"/>
        <v>旄</v>
      </c>
      <c r="L169" s="6" t="str">
        <f t="shared" si="579"/>
        <v>旌</v>
      </c>
      <c r="M169" s="6" t="str">
        <f t="shared" si="579"/>
        <v>旒</v>
      </c>
      <c r="N169" s="6" t="str">
        <f t="shared" si="579"/>
        <v>旛</v>
      </c>
      <c r="O169" s="6" t="str">
        <f t="shared" si="579"/>
        <v>旙</v>
      </c>
      <c r="P169" s="6" t="str">
        <f t="shared" si="579"/>
        <v>无</v>
      </c>
      <c r="Q169" s="6" t="str">
        <f t="shared" si="579"/>
        <v>旡</v>
      </c>
      <c r="R169" s="6" t="str">
        <f t="shared" si="579"/>
        <v>旱</v>
      </c>
      <c r="S169" s="6" t="str">
        <f t="shared" si="579"/>
        <v>杲</v>
      </c>
      <c r="T169" s="6" t="str">
        <f t="shared" si="579"/>
        <v>昊</v>
      </c>
      <c r="U169" s="6" t="str">
        <f t="shared" si="579"/>
        <v>昃</v>
      </c>
      <c r="V169" s="6" t="str">
        <f t="shared" si="579"/>
        <v>旻</v>
      </c>
      <c r="W169" s="6" t="str">
        <f t="shared" si="579"/>
        <v>杳</v>
      </c>
      <c r="X169" s="6" t="str">
        <f t="shared" si="579"/>
        <v>昵</v>
      </c>
      <c r="Y169" s="6" t="str">
        <f t="shared" si="579"/>
        <v>昶</v>
      </c>
      <c r="Z169" s="6" t="str">
        <f t="shared" si="579"/>
        <v>昴</v>
      </c>
      <c r="AA169" s="6" t="str">
        <f t="shared" si="579"/>
        <v>昜</v>
      </c>
      <c r="AB169" s="6" t="str">
        <f t="shared" si="579"/>
        <v>晏</v>
      </c>
      <c r="AC169" s="6" t="str">
        <f t="shared" si="579"/>
        <v>晄</v>
      </c>
      <c r="AD169" s="6" t="str">
        <f t="shared" si="579"/>
        <v>晉</v>
      </c>
      <c r="AE169" s="6" t="str">
        <f t="shared" si="579"/>
        <v>晁</v>
      </c>
      <c r="AF169" s="6" t="str">
        <f t="shared" si="579"/>
        <v>晞</v>
      </c>
      <c r="AG169" s="6" t="str">
        <f t="shared" si="579"/>
        <v>晝</v>
      </c>
      <c r="AH169" s="6" t="str">
        <f t="shared" si="579"/>
        <v>晤</v>
      </c>
      <c r="AI169" s="6" t="str">
        <f t="shared" si="579"/>
        <v>晧</v>
      </c>
      <c r="AJ169" s="6" t="str">
        <f t="shared" si="579"/>
        <v>晨</v>
      </c>
      <c r="AK169" s="6" t="str">
        <f t="shared" si="579"/>
        <v>晟</v>
      </c>
      <c r="AL169" s="6" t="str">
        <f t="shared" si="579"/>
        <v>晢</v>
      </c>
      <c r="AM169" s="6" t="str">
        <f t="shared" si="579"/>
        <v>晰</v>
      </c>
      <c r="AN169" s="6" t="str">
        <f t="shared" si="579"/>
        <v>暃</v>
      </c>
      <c r="AO169" s="6" t="str">
        <f t="shared" si="579"/>
        <v>暈</v>
      </c>
      <c r="AP169" s="6" t="str">
        <f t="shared" si="579"/>
        <v>暎</v>
      </c>
      <c r="AQ169" s="6" t="str">
        <f t="shared" si="579"/>
        <v>暉</v>
      </c>
      <c r="AR169" s="6" t="str">
        <f t="shared" si="579"/>
        <v>暄</v>
      </c>
      <c r="AS169" s="6" t="str">
        <f t="shared" si="579"/>
        <v>暘</v>
      </c>
      <c r="AT169" s="6" t="str">
        <f t="shared" si="579"/>
        <v>暝</v>
      </c>
      <c r="AU169" s="6" t="str">
        <f t="shared" si="579"/>
        <v>曁</v>
      </c>
      <c r="AV169" s="6" t="str">
        <f t="shared" si="579"/>
        <v>暹</v>
      </c>
      <c r="AW169" s="6" t="str">
        <f t="shared" si="579"/>
        <v>曉</v>
      </c>
      <c r="AX169" s="6" t="str">
        <f t="shared" si="579"/>
        <v>暾</v>
      </c>
      <c r="AY169" s="6" t="str">
        <f t="shared" si="579"/>
        <v>暼</v>
      </c>
      <c r="AZ169" s="6" t="str">
        <f>CHAR(23329+AZ$1-49)</f>
        <v>曄</v>
      </c>
      <c r="BA169" s="6" t="str">
        <f t="shared" ref="BA169:BN169" si="580">CHAR(23329+BA$1-49)</f>
        <v>暸</v>
      </c>
      <c r="BB169" s="6" t="str">
        <f t="shared" si="580"/>
        <v>曖</v>
      </c>
      <c r="BC169" s="6" t="str">
        <f t="shared" si="580"/>
        <v>曚</v>
      </c>
      <c r="BD169" s="6" t="str">
        <f t="shared" si="580"/>
        <v>曠</v>
      </c>
      <c r="BE169" s="6" t="str">
        <f t="shared" si="580"/>
        <v>昿</v>
      </c>
      <c r="BF169" s="6" t="str">
        <f t="shared" si="580"/>
        <v>曦</v>
      </c>
      <c r="BG169" s="6" t="str">
        <f t="shared" si="580"/>
        <v>曩</v>
      </c>
      <c r="BH169" s="6" t="str">
        <f t="shared" si="580"/>
        <v>曰</v>
      </c>
      <c r="BI169" s="6" t="str">
        <f t="shared" si="580"/>
        <v>曵</v>
      </c>
      <c r="BJ169" s="6" t="str">
        <f t="shared" si="580"/>
        <v>曷</v>
      </c>
      <c r="BK169" s="6" t="str">
        <f t="shared" si="580"/>
        <v>朏</v>
      </c>
      <c r="BL169" s="6" t="str">
        <f t="shared" si="580"/>
        <v>朖</v>
      </c>
      <c r="BM169" s="6" t="str">
        <f t="shared" si="580"/>
        <v>朞</v>
      </c>
      <c r="BN169" s="6" t="str">
        <f t="shared" si="580"/>
        <v>朦</v>
      </c>
      <c r="BP169" s="3" t="s">
        <v>507</v>
      </c>
      <c r="BQ169">
        <f t="shared" si="571"/>
        <v>23118</v>
      </c>
      <c r="BR169" s="3" t="s">
        <v>509</v>
      </c>
      <c r="BS169">
        <f t="shared" si="572"/>
        <v>23329</v>
      </c>
    </row>
    <row r="170" spans="1:71" x14ac:dyDescent="0.55000000000000004">
      <c r="C170" s="11" t="str">
        <f>DEC2HEX(CODE(C169),4)</f>
        <v>5A4E</v>
      </c>
      <c r="D170" s="10" t="str">
        <f>DEC2HEX(CODE(D169),4)</f>
        <v>5A4F</v>
      </c>
      <c r="E170" s="10" t="str">
        <f t="shared" ref="E170:AH170" si="581">DEC2HEX(CODE(E169),4)</f>
        <v>5A50</v>
      </c>
      <c r="F170" s="10" t="str">
        <f t="shared" si="581"/>
        <v>5A51</v>
      </c>
      <c r="G170" s="10" t="str">
        <f t="shared" si="581"/>
        <v>5A52</v>
      </c>
      <c r="H170" s="10" t="str">
        <f t="shared" si="581"/>
        <v>5A53</v>
      </c>
      <c r="I170" s="10" t="str">
        <f t="shared" si="581"/>
        <v>5A54</v>
      </c>
      <c r="J170" s="10" t="str">
        <f t="shared" si="581"/>
        <v>5A55</v>
      </c>
      <c r="K170" s="10" t="str">
        <f t="shared" si="581"/>
        <v>5A56</v>
      </c>
      <c r="L170" s="10" t="str">
        <f t="shared" si="581"/>
        <v>5A57</v>
      </c>
      <c r="M170" s="10" t="str">
        <f t="shared" si="581"/>
        <v>5A58</v>
      </c>
      <c r="N170" s="10" t="str">
        <f t="shared" si="581"/>
        <v>5A59</v>
      </c>
      <c r="O170" s="10" t="str">
        <f t="shared" si="581"/>
        <v>5A5A</v>
      </c>
      <c r="P170" s="10" t="str">
        <f t="shared" si="581"/>
        <v>5A5B</v>
      </c>
      <c r="Q170" s="10" t="str">
        <f t="shared" si="581"/>
        <v>5A5C</v>
      </c>
      <c r="R170" s="10" t="str">
        <f t="shared" si="581"/>
        <v>5A5D</v>
      </c>
      <c r="S170" s="11" t="str">
        <f t="shared" si="581"/>
        <v>5A5E</v>
      </c>
      <c r="T170" s="10" t="str">
        <f t="shared" si="581"/>
        <v>5A5F</v>
      </c>
      <c r="U170" s="10" t="str">
        <f t="shared" si="581"/>
        <v>5A60</v>
      </c>
      <c r="V170" s="10" t="str">
        <f t="shared" si="581"/>
        <v>5A61</v>
      </c>
      <c r="W170" s="10" t="str">
        <f t="shared" si="581"/>
        <v>5A62</v>
      </c>
      <c r="X170" s="10" t="str">
        <f t="shared" si="581"/>
        <v>5A63</v>
      </c>
      <c r="Y170" s="10" t="str">
        <f t="shared" si="581"/>
        <v>5A64</v>
      </c>
      <c r="Z170" s="10" t="str">
        <f t="shared" si="581"/>
        <v>5A65</v>
      </c>
      <c r="AA170" s="10" t="str">
        <f t="shared" si="581"/>
        <v>5A66</v>
      </c>
      <c r="AB170" s="10" t="str">
        <f t="shared" si="581"/>
        <v>5A67</v>
      </c>
      <c r="AC170" s="10" t="str">
        <f t="shared" si="581"/>
        <v>5A68</v>
      </c>
      <c r="AD170" s="10" t="str">
        <f t="shared" si="581"/>
        <v>5A69</v>
      </c>
      <c r="AE170" s="10" t="str">
        <f t="shared" si="581"/>
        <v>5A6A</v>
      </c>
      <c r="AF170" s="10" t="str">
        <f t="shared" si="581"/>
        <v>5A6B</v>
      </c>
      <c r="AG170" s="10" t="str">
        <f t="shared" si="581"/>
        <v>5A6C</v>
      </c>
      <c r="AH170" s="10" t="str">
        <f t="shared" si="581"/>
        <v>5A6D</v>
      </c>
      <c r="AI170" s="11" t="str">
        <f>DEC2HEX(CODE(AI169),4)</f>
        <v>5A6E</v>
      </c>
      <c r="AJ170" s="10" t="str">
        <f>DEC2HEX(CODE(AJ169),4)</f>
        <v>5A6F</v>
      </c>
      <c r="AK170" s="10" t="str">
        <f t="shared" ref="AK170:BN170" si="582">DEC2HEX(CODE(AK169),4)</f>
        <v>5A70</v>
      </c>
      <c r="AL170" s="10" t="str">
        <f t="shared" si="582"/>
        <v>5A71</v>
      </c>
      <c r="AM170" s="10" t="str">
        <f t="shared" si="582"/>
        <v>5A72</v>
      </c>
      <c r="AN170" s="10" t="str">
        <f t="shared" si="582"/>
        <v>5A73</v>
      </c>
      <c r="AO170" s="10" t="str">
        <f t="shared" si="582"/>
        <v>5A74</v>
      </c>
      <c r="AP170" s="10" t="str">
        <f t="shared" si="582"/>
        <v>5A75</v>
      </c>
      <c r="AQ170" s="10" t="str">
        <f t="shared" si="582"/>
        <v>5A76</v>
      </c>
      <c r="AR170" s="10" t="str">
        <f t="shared" si="582"/>
        <v>5A77</v>
      </c>
      <c r="AS170" s="10" t="str">
        <f t="shared" si="582"/>
        <v>5A78</v>
      </c>
      <c r="AT170" s="10" t="str">
        <f t="shared" si="582"/>
        <v>5A79</v>
      </c>
      <c r="AU170" s="10" t="str">
        <f t="shared" si="582"/>
        <v>5A7A</v>
      </c>
      <c r="AV170" s="10" t="str">
        <f t="shared" si="582"/>
        <v>5A7B</v>
      </c>
      <c r="AW170" s="10" t="str">
        <f t="shared" si="582"/>
        <v>5A7C</v>
      </c>
      <c r="AX170" s="10" t="str">
        <f t="shared" si="582"/>
        <v>5A7D</v>
      </c>
      <c r="AY170" s="11" t="str">
        <f t="shared" si="582"/>
        <v>5A7E</v>
      </c>
      <c r="AZ170" s="10" t="str">
        <f t="shared" si="582"/>
        <v>5B21</v>
      </c>
      <c r="BA170" s="10" t="str">
        <f t="shared" si="582"/>
        <v>5B22</v>
      </c>
      <c r="BB170" s="10" t="str">
        <f t="shared" si="582"/>
        <v>5B23</v>
      </c>
      <c r="BC170" s="10" t="str">
        <f t="shared" si="582"/>
        <v>5B24</v>
      </c>
      <c r="BD170" s="10" t="str">
        <f t="shared" si="582"/>
        <v>5B25</v>
      </c>
      <c r="BE170" s="10" t="str">
        <f t="shared" si="582"/>
        <v>5B26</v>
      </c>
      <c r="BF170" s="10" t="str">
        <f t="shared" si="582"/>
        <v>5B27</v>
      </c>
      <c r="BG170" s="10" t="str">
        <f t="shared" si="582"/>
        <v>5B28</v>
      </c>
      <c r="BH170" s="10" t="str">
        <f t="shared" si="582"/>
        <v>5B29</v>
      </c>
      <c r="BI170" s="10" t="str">
        <f t="shared" si="582"/>
        <v>5B2A</v>
      </c>
      <c r="BJ170" s="10" t="str">
        <f t="shared" si="582"/>
        <v>5B2B</v>
      </c>
      <c r="BK170" s="10" t="str">
        <f t="shared" si="582"/>
        <v>5B2C</v>
      </c>
      <c r="BL170" s="10" t="str">
        <f t="shared" si="582"/>
        <v>5B2D</v>
      </c>
      <c r="BM170" s="10" t="str">
        <f t="shared" si="582"/>
        <v>5B2E</v>
      </c>
      <c r="BN170" s="10" t="str">
        <f t="shared" si="582"/>
        <v>5B2F</v>
      </c>
      <c r="BQ170">
        <f t="shared" si="571"/>
        <v>0</v>
      </c>
      <c r="BS170">
        <f t="shared" si="572"/>
        <v>0</v>
      </c>
    </row>
    <row r="171" spans="1:71" ht="26.5" x14ac:dyDescent="0.55000000000000004">
      <c r="A171">
        <f>A169+64*32</f>
        <v>172032</v>
      </c>
      <c r="B171" s="2" t="str">
        <f>DEC2HEX(A171,5)</f>
        <v>2A000</v>
      </c>
      <c r="C171" s="6" t="str">
        <f>CHAR(23344+C$1)</f>
        <v>朧</v>
      </c>
      <c r="D171" s="6" t="str">
        <f t="shared" ref="D171:BN171" si="583">CHAR(23344+D$1)</f>
        <v>霸</v>
      </c>
      <c r="E171" s="6" t="str">
        <f t="shared" si="583"/>
        <v>朮</v>
      </c>
      <c r="F171" s="6" t="str">
        <f t="shared" si="583"/>
        <v>朿</v>
      </c>
      <c r="G171" s="6" t="str">
        <f t="shared" si="583"/>
        <v>朶</v>
      </c>
      <c r="H171" s="6" t="str">
        <f t="shared" si="583"/>
        <v>杁</v>
      </c>
      <c r="I171" s="6" t="str">
        <f t="shared" si="583"/>
        <v>朸</v>
      </c>
      <c r="J171" s="6" t="str">
        <f t="shared" si="583"/>
        <v>朷</v>
      </c>
      <c r="K171" s="6" t="str">
        <f t="shared" si="583"/>
        <v>杆</v>
      </c>
      <c r="L171" s="6" t="str">
        <f t="shared" si="583"/>
        <v>杞</v>
      </c>
      <c r="M171" s="6" t="str">
        <f t="shared" si="583"/>
        <v>杠</v>
      </c>
      <c r="N171" s="6" t="str">
        <f t="shared" si="583"/>
        <v>杙</v>
      </c>
      <c r="O171" s="6" t="str">
        <f t="shared" si="583"/>
        <v>杣</v>
      </c>
      <c r="P171" s="6" t="str">
        <f t="shared" si="583"/>
        <v>杤</v>
      </c>
      <c r="Q171" s="6" t="str">
        <f t="shared" si="583"/>
        <v>枉</v>
      </c>
      <c r="R171" s="6" t="str">
        <f t="shared" si="583"/>
        <v>杰</v>
      </c>
      <c r="S171" s="6" t="str">
        <f t="shared" si="583"/>
        <v>枩</v>
      </c>
      <c r="T171" s="6" t="str">
        <f t="shared" si="583"/>
        <v>杼</v>
      </c>
      <c r="U171" s="6" t="str">
        <f t="shared" si="583"/>
        <v>杪</v>
      </c>
      <c r="V171" s="6" t="str">
        <f t="shared" si="583"/>
        <v>枌</v>
      </c>
      <c r="W171" s="6" t="str">
        <f t="shared" si="583"/>
        <v>枋</v>
      </c>
      <c r="X171" s="6" t="str">
        <f t="shared" si="583"/>
        <v>枦</v>
      </c>
      <c r="Y171" s="6" t="str">
        <f t="shared" si="583"/>
        <v>枡</v>
      </c>
      <c r="Z171" s="6" t="str">
        <f t="shared" si="583"/>
        <v>枅</v>
      </c>
      <c r="AA171" s="6" t="str">
        <f t="shared" si="583"/>
        <v>枷</v>
      </c>
      <c r="AB171" s="6" t="str">
        <f t="shared" si="583"/>
        <v>柯</v>
      </c>
      <c r="AC171" s="6" t="str">
        <f t="shared" si="583"/>
        <v>枴</v>
      </c>
      <c r="AD171" s="6" t="str">
        <f t="shared" si="583"/>
        <v>柬</v>
      </c>
      <c r="AE171" s="6" t="str">
        <f t="shared" si="583"/>
        <v>枳</v>
      </c>
      <c r="AF171" s="6" t="str">
        <f t="shared" si="583"/>
        <v>柩</v>
      </c>
      <c r="AG171" s="6" t="str">
        <f t="shared" si="583"/>
        <v>枸</v>
      </c>
      <c r="AH171" s="6" t="str">
        <f t="shared" si="583"/>
        <v>柤</v>
      </c>
      <c r="AI171" s="6" t="str">
        <f t="shared" si="583"/>
        <v>柞</v>
      </c>
      <c r="AJ171" s="6" t="str">
        <f t="shared" si="583"/>
        <v>柝</v>
      </c>
      <c r="AK171" s="6" t="str">
        <f t="shared" si="583"/>
        <v>柢</v>
      </c>
      <c r="AL171" s="6" t="str">
        <f t="shared" si="583"/>
        <v>柮</v>
      </c>
      <c r="AM171" s="6" t="str">
        <f t="shared" si="583"/>
        <v>枹</v>
      </c>
      <c r="AN171" s="6" t="str">
        <f t="shared" si="583"/>
        <v>柎</v>
      </c>
      <c r="AO171" s="6" t="str">
        <f t="shared" si="583"/>
        <v>柆</v>
      </c>
      <c r="AP171" s="6" t="str">
        <f t="shared" si="583"/>
        <v>柧</v>
      </c>
      <c r="AQ171" s="6" t="str">
        <f t="shared" si="583"/>
        <v>檜</v>
      </c>
      <c r="AR171" s="6" t="str">
        <f t="shared" si="583"/>
        <v>栞</v>
      </c>
      <c r="AS171" s="6" t="str">
        <f t="shared" si="583"/>
        <v>框</v>
      </c>
      <c r="AT171" s="6" t="str">
        <f t="shared" si="583"/>
        <v>栩</v>
      </c>
      <c r="AU171" s="6" t="str">
        <f t="shared" si="583"/>
        <v>桀</v>
      </c>
      <c r="AV171" s="6" t="str">
        <f t="shared" si="583"/>
        <v>桍</v>
      </c>
      <c r="AW171" s="6" t="str">
        <f t="shared" si="583"/>
        <v>栲</v>
      </c>
      <c r="AX171" s="6" t="str">
        <f t="shared" si="583"/>
        <v>桎</v>
      </c>
      <c r="AY171" s="6" t="str">
        <f t="shared" si="583"/>
        <v>梳</v>
      </c>
      <c r="AZ171" s="6" t="str">
        <f t="shared" si="583"/>
        <v>栫</v>
      </c>
      <c r="BA171" s="6" t="str">
        <f t="shared" si="583"/>
        <v>桙</v>
      </c>
      <c r="BB171" s="6" t="str">
        <f t="shared" si="583"/>
        <v>档</v>
      </c>
      <c r="BC171" s="6" t="str">
        <f t="shared" si="583"/>
        <v>桷</v>
      </c>
      <c r="BD171" s="6" t="str">
        <f t="shared" si="583"/>
        <v>桿</v>
      </c>
      <c r="BE171" s="6" t="str">
        <f t="shared" si="583"/>
        <v>梟</v>
      </c>
      <c r="BF171" s="6" t="str">
        <f t="shared" si="583"/>
        <v>梏</v>
      </c>
      <c r="BG171" s="6" t="str">
        <f t="shared" si="583"/>
        <v>梭</v>
      </c>
      <c r="BH171" s="6" t="str">
        <f t="shared" si="583"/>
        <v>梔</v>
      </c>
      <c r="BI171" s="6" t="str">
        <f t="shared" si="583"/>
        <v>條</v>
      </c>
      <c r="BJ171" s="6" t="str">
        <f t="shared" si="583"/>
        <v>梛</v>
      </c>
      <c r="BK171" s="6" t="str">
        <f t="shared" si="583"/>
        <v>梃</v>
      </c>
      <c r="BL171" s="6" t="str">
        <f t="shared" si="583"/>
        <v>檮</v>
      </c>
      <c r="BM171" s="6" t="str">
        <f t="shared" si="583"/>
        <v>梹</v>
      </c>
      <c r="BN171" s="6" t="str">
        <f t="shared" si="583"/>
        <v>桴</v>
      </c>
      <c r="BP171" s="3" t="s">
        <v>510</v>
      </c>
      <c r="BQ171">
        <f t="shared" si="571"/>
        <v>23344</v>
      </c>
      <c r="BS171">
        <f t="shared" si="572"/>
        <v>0</v>
      </c>
    </row>
    <row r="172" spans="1:71" x14ac:dyDescent="0.55000000000000004">
      <c r="C172" s="11" t="str">
        <f>DEC2HEX(CODE(C171),4)</f>
        <v>5B30</v>
      </c>
      <c r="D172" s="10" t="str">
        <f>DEC2HEX(CODE(D171),4)</f>
        <v>5B31</v>
      </c>
      <c r="E172" s="10" t="str">
        <f t="shared" ref="E172:AH172" si="584">DEC2HEX(CODE(E171),4)</f>
        <v>5B32</v>
      </c>
      <c r="F172" s="10" t="str">
        <f t="shared" si="584"/>
        <v>5B33</v>
      </c>
      <c r="G172" s="10" t="str">
        <f t="shared" si="584"/>
        <v>5B34</v>
      </c>
      <c r="H172" s="10" t="str">
        <f t="shared" si="584"/>
        <v>5B35</v>
      </c>
      <c r="I172" s="10" t="str">
        <f t="shared" si="584"/>
        <v>5B36</v>
      </c>
      <c r="J172" s="10" t="str">
        <f t="shared" si="584"/>
        <v>5B37</v>
      </c>
      <c r="K172" s="10" t="str">
        <f t="shared" si="584"/>
        <v>5B38</v>
      </c>
      <c r="L172" s="10" t="str">
        <f t="shared" si="584"/>
        <v>5B39</v>
      </c>
      <c r="M172" s="10" t="str">
        <f t="shared" si="584"/>
        <v>5B3A</v>
      </c>
      <c r="N172" s="10" t="str">
        <f t="shared" si="584"/>
        <v>5B3B</v>
      </c>
      <c r="O172" s="10" t="str">
        <f t="shared" si="584"/>
        <v>5B3C</v>
      </c>
      <c r="P172" s="10" t="str">
        <f t="shared" si="584"/>
        <v>5B3D</v>
      </c>
      <c r="Q172" s="10" t="str">
        <f t="shared" si="584"/>
        <v>5B3E</v>
      </c>
      <c r="R172" s="10" t="str">
        <f t="shared" si="584"/>
        <v>5B3F</v>
      </c>
      <c r="S172" s="11" t="str">
        <f t="shared" si="584"/>
        <v>5B40</v>
      </c>
      <c r="T172" s="10" t="str">
        <f t="shared" si="584"/>
        <v>5B41</v>
      </c>
      <c r="U172" s="10" t="str">
        <f t="shared" si="584"/>
        <v>5B42</v>
      </c>
      <c r="V172" s="10" t="str">
        <f t="shared" si="584"/>
        <v>5B43</v>
      </c>
      <c r="W172" s="10" t="str">
        <f t="shared" si="584"/>
        <v>5B44</v>
      </c>
      <c r="X172" s="10" t="str">
        <f t="shared" si="584"/>
        <v>5B45</v>
      </c>
      <c r="Y172" s="10" t="str">
        <f t="shared" si="584"/>
        <v>5B46</v>
      </c>
      <c r="Z172" s="10" t="str">
        <f t="shared" si="584"/>
        <v>5B47</v>
      </c>
      <c r="AA172" s="10" t="str">
        <f t="shared" si="584"/>
        <v>5B48</v>
      </c>
      <c r="AB172" s="10" t="str">
        <f t="shared" si="584"/>
        <v>5B49</v>
      </c>
      <c r="AC172" s="10" t="str">
        <f t="shared" si="584"/>
        <v>5B4A</v>
      </c>
      <c r="AD172" s="10" t="str">
        <f t="shared" si="584"/>
        <v>5B4B</v>
      </c>
      <c r="AE172" s="10" t="str">
        <f t="shared" si="584"/>
        <v>5B4C</v>
      </c>
      <c r="AF172" s="10" t="str">
        <f t="shared" si="584"/>
        <v>5B4D</v>
      </c>
      <c r="AG172" s="10" t="str">
        <f t="shared" si="584"/>
        <v>5B4E</v>
      </c>
      <c r="AH172" s="10" t="str">
        <f t="shared" si="584"/>
        <v>5B4F</v>
      </c>
      <c r="AI172" s="11" t="str">
        <f>DEC2HEX(CODE(AI171),4)</f>
        <v>5B50</v>
      </c>
      <c r="AJ172" s="10" t="str">
        <f>DEC2HEX(CODE(AJ171),4)</f>
        <v>5B51</v>
      </c>
      <c r="AK172" s="10" t="str">
        <f t="shared" ref="AK172:BN172" si="585">DEC2HEX(CODE(AK171),4)</f>
        <v>5B52</v>
      </c>
      <c r="AL172" s="10" t="str">
        <f t="shared" si="585"/>
        <v>5B53</v>
      </c>
      <c r="AM172" s="10" t="str">
        <f t="shared" si="585"/>
        <v>5B54</v>
      </c>
      <c r="AN172" s="10" t="str">
        <f t="shared" si="585"/>
        <v>5B55</v>
      </c>
      <c r="AO172" s="10" t="str">
        <f t="shared" si="585"/>
        <v>5B56</v>
      </c>
      <c r="AP172" s="10" t="str">
        <f t="shared" si="585"/>
        <v>5B57</v>
      </c>
      <c r="AQ172" s="10" t="str">
        <f t="shared" si="585"/>
        <v>5B58</v>
      </c>
      <c r="AR172" s="10" t="str">
        <f t="shared" si="585"/>
        <v>5B59</v>
      </c>
      <c r="AS172" s="10" t="str">
        <f t="shared" si="585"/>
        <v>5B5A</v>
      </c>
      <c r="AT172" s="10" t="str">
        <f t="shared" si="585"/>
        <v>5B5B</v>
      </c>
      <c r="AU172" s="10" t="str">
        <f t="shared" si="585"/>
        <v>5B5C</v>
      </c>
      <c r="AV172" s="10" t="str">
        <f t="shared" si="585"/>
        <v>5B5D</v>
      </c>
      <c r="AW172" s="10" t="str">
        <f t="shared" si="585"/>
        <v>5B5E</v>
      </c>
      <c r="AX172" s="10" t="str">
        <f t="shared" si="585"/>
        <v>5B5F</v>
      </c>
      <c r="AY172" s="11" t="str">
        <f t="shared" si="585"/>
        <v>5B60</v>
      </c>
      <c r="AZ172" s="10" t="str">
        <f t="shared" si="585"/>
        <v>5B61</v>
      </c>
      <c r="BA172" s="10" t="str">
        <f t="shared" si="585"/>
        <v>5B62</v>
      </c>
      <c r="BB172" s="10" t="str">
        <f t="shared" si="585"/>
        <v>5B63</v>
      </c>
      <c r="BC172" s="10" t="str">
        <f t="shared" si="585"/>
        <v>5B64</v>
      </c>
      <c r="BD172" s="10" t="str">
        <f t="shared" si="585"/>
        <v>5B65</v>
      </c>
      <c r="BE172" s="10" t="str">
        <f t="shared" si="585"/>
        <v>5B66</v>
      </c>
      <c r="BF172" s="10" t="str">
        <f t="shared" si="585"/>
        <v>5B67</v>
      </c>
      <c r="BG172" s="10" t="str">
        <f t="shared" si="585"/>
        <v>5B68</v>
      </c>
      <c r="BH172" s="10" t="str">
        <f t="shared" si="585"/>
        <v>5B69</v>
      </c>
      <c r="BI172" s="10" t="str">
        <f t="shared" si="585"/>
        <v>5B6A</v>
      </c>
      <c r="BJ172" s="10" t="str">
        <f t="shared" si="585"/>
        <v>5B6B</v>
      </c>
      <c r="BK172" s="10" t="str">
        <f t="shared" si="585"/>
        <v>5B6C</v>
      </c>
      <c r="BL172" s="10" t="str">
        <f t="shared" si="585"/>
        <v>5B6D</v>
      </c>
      <c r="BM172" s="10" t="str">
        <f t="shared" si="585"/>
        <v>5B6E</v>
      </c>
      <c r="BN172" s="10" t="str">
        <f t="shared" si="585"/>
        <v>5B6F</v>
      </c>
      <c r="BQ172">
        <f t="shared" si="571"/>
        <v>0</v>
      </c>
      <c r="BS172">
        <f t="shared" si="572"/>
        <v>0</v>
      </c>
    </row>
    <row r="173" spans="1:71" ht="26.5" x14ac:dyDescent="0.55000000000000004">
      <c r="A173">
        <f>A171+64*32</f>
        <v>174080</v>
      </c>
      <c r="B173" s="2" t="str">
        <f>DEC2HEX(A173,5)</f>
        <v>2A800</v>
      </c>
      <c r="C173" s="6" t="str">
        <f>CHAR(23408+C$1)</f>
        <v>梵</v>
      </c>
      <c r="D173" s="6" t="str">
        <f t="shared" ref="D173:BF173" si="586">CHAR(23408+D$1)</f>
        <v>梠</v>
      </c>
      <c r="E173" s="6" t="str">
        <f t="shared" si="586"/>
        <v>梺</v>
      </c>
      <c r="F173" s="6" t="str">
        <f t="shared" si="586"/>
        <v>椏</v>
      </c>
      <c r="G173" s="6" t="str">
        <f t="shared" si="586"/>
        <v>梍</v>
      </c>
      <c r="H173" s="6" t="str">
        <f t="shared" si="586"/>
        <v>桾</v>
      </c>
      <c r="I173" s="6" t="str">
        <f t="shared" si="586"/>
        <v>椁</v>
      </c>
      <c r="J173" s="6" t="str">
        <f t="shared" si="586"/>
        <v>棊</v>
      </c>
      <c r="K173" s="6" t="str">
        <f t="shared" si="586"/>
        <v>椈</v>
      </c>
      <c r="L173" s="6" t="str">
        <f t="shared" si="586"/>
        <v>棘</v>
      </c>
      <c r="M173" s="6" t="str">
        <f t="shared" si="586"/>
        <v>椢</v>
      </c>
      <c r="N173" s="6" t="str">
        <f t="shared" si="586"/>
        <v>椦</v>
      </c>
      <c r="O173" s="6" t="str">
        <f t="shared" si="586"/>
        <v>棡</v>
      </c>
      <c r="P173" s="6" t="str">
        <f t="shared" si="586"/>
        <v>椌</v>
      </c>
      <c r="Q173" s="6" t="str">
        <f t="shared" si="586"/>
        <v>棍</v>
      </c>
      <c r="R173" s="6" t="str">
        <f>CHAR(23585+R$1-15)</f>
        <v>棔</v>
      </c>
      <c r="S173" s="6" t="str">
        <f t="shared" ref="S173:BN173" si="587">CHAR(23585+S$1-15)</f>
        <v>棧</v>
      </c>
      <c r="T173" s="6" t="str">
        <f t="shared" si="587"/>
        <v>棕</v>
      </c>
      <c r="U173" s="6" t="str">
        <f t="shared" si="587"/>
        <v>椶</v>
      </c>
      <c r="V173" s="6" t="str">
        <f t="shared" si="587"/>
        <v>椒</v>
      </c>
      <c r="W173" s="6" t="str">
        <f t="shared" si="587"/>
        <v>椄</v>
      </c>
      <c r="X173" s="6" t="str">
        <f t="shared" si="587"/>
        <v>棗</v>
      </c>
      <c r="Y173" s="6" t="str">
        <f t="shared" si="587"/>
        <v>棣</v>
      </c>
      <c r="Z173" s="6" t="str">
        <f t="shared" si="587"/>
        <v>椥</v>
      </c>
      <c r="AA173" s="6" t="str">
        <f t="shared" si="587"/>
        <v>棹</v>
      </c>
      <c r="AB173" s="6" t="str">
        <f t="shared" si="587"/>
        <v>棠</v>
      </c>
      <c r="AC173" s="6" t="str">
        <f t="shared" si="587"/>
        <v>棯</v>
      </c>
      <c r="AD173" s="6" t="str">
        <f t="shared" si="587"/>
        <v>椨</v>
      </c>
      <c r="AE173" s="6" t="str">
        <f t="shared" si="587"/>
        <v>椪</v>
      </c>
      <c r="AF173" s="6" t="str">
        <f t="shared" si="587"/>
        <v>椚</v>
      </c>
      <c r="AG173" s="6" t="str">
        <f t="shared" si="587"/>
        <v>椣</v>
      </c>
      <c r="AH173" s="6" t="str">
        <f t="shared" si="587"/>
        <v>椡</v>
      </c>
      <c r="AI173" s="6" t="str">
        <f t="shared" si="587"/>
        <v>棆</v>
      </c>
      <c r="AJ173" s="6" t="str">
        <f t="shared" si="587"/>
        <v>楹</v>
      </c>
      <c r="AK173" s="6" t="str">
        <f t="shared" si="587"/>
        <v>楷</v>
      </c>
      <c r="AL173" s="6" t="str">
        <f t="shared" si="587"/>
        <v>楜</v>
      </c>
      <c r="AM173" s="6" t="str">
        <f t="shared" si="587"/>
        <v>楸</v>
      </c>
      <c r="AN173" s="6" t="str">
        <f t="shared" si="587"/>
        <v>楫</v>
      </c>
      <c r="AO173" s="6" t="str">
        <f t="shared" si="587"/>
        <v>楔</v>
      </c>
      <c r="AP173" s="6" t="str">
        <f t="shared" si="587"/>
        <v>楾</v>
      </c>
      <c r="AQ173" s="6" t="str">
        <f t="shared" si="587"/>
        <v>楮</v>
      </c>
      <c r="AR173" s="6" t="str">
        <f t="shared" si="587"/>
        <v>椹</v>
      </c>
      <c r="AS173" s="6" t="str">
        <f t="shared" si="587"/>
        <v>楴</v>
      </c>
      <c r="AT173" s="6" t="str">
        <f t="shared" si="587"/>
        <v>椽</v>
      </c>
      <c r="AU173" s="6" t="str">
        <f t="shared" si="587"/>
        <v>楙</v>
      </c>
      <c r="AV173" s="6" t="str">
        <f t="shared" si="587"/>
        <v>椰</v>
      </c>
      <c r="AW173" s="6" t="str">
        <f t="shared" si="587"/>
        <v>楡</v>
      </c>
      <c r="AX173" s="6" t="str">
        <f t="shared" si="587"/>
        <v>楞</v>
      </c>
      <c r="AY173" s="6" t="str">
        <f t="shared" si="587"/>
        <v>楝</v>
      </c>
      <c r="AZ173" s="6" t="str">
        <f t="shared" si="587"/>
        <v>榁</v>
      </c>
      <c r="BA173" s="6" t="str">
        <f t="shared" si="587"/>
        <v>楪</v>
      </c>
      <c r="BB173" s="6" t="str">
        <f t="shared" si="587"/>
        <v>榲</v>
      </c>
      <c r="BC173" s="6" t="str">
        <f t="shared" si="587"/>
        <v>榮</v>
      </c>
      <c r="BD173" s="6" t="str">
        <f t="shared" si="587"/>
        <v>槐</v>
      </c>
      <c r="BE173" s="6" t="str">
        <f t="shared" si="587"/>
        <v>榿</v>
      </c>
      <c r="BF173" s="6" t="str">
        <f t="shared" si="587"/>
        <v>槁</v>
      </c>
      <c r="BG173" s="6" t="str">
        <f t="shared" si="587"/>
        <v>槓</v>
      </c>
      <c r="BH173" s="6" t="str">
        <f t="shared" si="587"/>
        <v>榾</v>
      </c>
      <c r="BI173" s="6" t="str">
        <f t="shared" si="587"/>
        <v>槎</v>
      </c>
      <c r="BJ173" s="6" t="str">
        <f t="shared" si="587"/>
        <v>寨</v>
      </c>
      <c r="BK173" s="6" t="str">
        <f t="shared" si="587"/>
        <v>槊</v>
      </c>
      <c r="BL173" s="6" t="str">
        <f t="shared" si="587"/>
        <v>槝</v>
      </c>
      <c r="BM173" s="6" t="str">
        <f t="shared" si="587"/>
        <v>榻</v>
      </c>
      <c r="BN173" s="6" t="str">
        <f t="shared" si="587"/>
        <v>槃</v>
      </c>
      <c r="BP173" s="3" t="s">
        <v>511</v>
      </c>
      <c r="BQ173">
        <f t="shared" si="571"/>
        <v>23408</v>
      </c>
      <c r="BR173" s="3" t="s">
        <v>512</v>
      </c>
      <c r="BS173">
        <f t="shared" si="572"/>
        <v>23585</v>
      </c>
    </row>
    <row r="174" spans="1:71" x14ac:dyDescent="0.55000000000000004">
      <c r="C174" s="11" t="str">
        <f>DEC2HEX(CODE(C173),4)</f>
        <v>5B70</v>
      </c>
      <c r="D174" s="10" t="str">
        <f>DEC2HEX(CODE(D173),4)</f>
        <v>5B71</v>
      </c>
      <c r="E174" s="10" t="str">
        <f t="shared" ref="E174:AH174" si="588">DEC2HEX(CODE(E173),4)</f>
        <v>5B72</v>
      </c>
      <c r="F174" s="10" t="str">
        <f t="shared" si="588"/>
        <v>5B73</v>
      </c>
      <c r="G174" s="10" t="str">
        <f t="shared" si="588"/>
        <v>5B74</v>
      </c>
      <c r="H174" s="10" t="str">
        <f t="shared" si="588"/>
        <v>5B75</v>
      </c>
      <c r="I174" s="10" t="str">
        <f t="shared" si="588"/>
        <v>5B76</v>
      </c>
      <c r="J174" s="10" t="str">
        <f t="shared" si="588"/>
        <v>5B77</v>
      </c>
      <c r="K174" s="10" t="str">
        <f t="shared" si="588"/>
        <v>5B78</v>
      </c>
      <c r="L174" s="10" t="str">
        <f t="shared" si="588"/>
        <v>5B79</v>
      </c>
      <c r="M174" s="10" t="str">
        <f t="shared" si="588"/>
        <v>5B7A</v>
      </c>
      <c r="N174" s="10" t="str">
        <f t="shared" si="588"/>
        <v>5B7B</v>
      </c>
      <c r="O174" s="10" t="str">
        <f t="shared" si="588"/>
        <v>5B7C</v>
      </c>
      <c r="P174" s="10" t="str">
        <f t="shared" si="588"/>
        <v>5B7D</v>
      </c>
      <c r="Q174" s="10" t="str">
        <f t="shared" si="588"/>
        <v>5B7E</v>
      </c>
      <c r="R174" s="10" t="str">
        <f t="shared" si="588"/>
        <v>5C21</v>
      </c>
      <c r="S174" s="11" t="str">
        <f t="shared" si="588"/>
        <v>5C22</v>
      </c>
      <c r="T174" s="10" t="str">
        <f t="shared" si="588"/>
        <v>5C23</v>
      </c>
      <c r="U174" s="10" t="str">
        <f t="shared" si="588"/>
        <v>5C24</v>
      </c>
      <c r="V174" s="10" t="str">
        <f t="shared" si="588"/>
        <v>5C25</v>
      </c>
      <c r="W174" s="10" t="str">
        <f t="shared" si="588"/>
        <v>5C26</v>
      </c>
      <c r="X174" s="10" t="str">
        <f t="shared" si="588"/>
        <v>5C27</v>
      </c>
      <c r="Y174" s="10" t="str">
        <f t="shared" si="588"/>
        <v>5C28</v>
      </c>
      <c r="Z174" s="10" t="str">
        <f t="shared" si="588"/>
        <v>5C29</v>
      </c>
      <c r="AA174" s="10" t="str">
        <f t="shared" si="588"/>
        <v>5C2A</v>
      </c>
      <c r="AB174" s="10" t="str">
        <f t="shared" si="588"/>
        <v>5C2B</v>
      </c>
      <c r="AC174" s="10" t="str">
        <f t="shared" si="588"/>
        <v>5C2C</v>
      </c>
      <c r="AD174" s="10" t="str">
        <f t="shared" si="588"/>
        <v>5C2D</v>
      </c>
      <c r="AE174" s="10" t="str">
        <f t="shared" si="588"/>
        <v>5C2E</v>
      </c>
      <c r="AF174" s="10" t="str">
        <f t="shared" si="588"/>
        <v>5C2F</v>
      </c>
      <c r="AG174" s="10" t="str">
        <f t="shared" si="588"/>
        <v>5C30</v>
      </c>
      <c r="AH174" s="10" t="str">
        <f t="shared" si="588"/>
        <v>5C31</v>
      </c>
      <c r="AI174" s="11" t="str">
        <f>DEC2HEX(CODE(AI173),4)</f>
        <v>5C32</v>
      </c>
      <c r="AJ174" s="10" t="str">
        <f>DEC2HEX(CODE(AJ173),4)</f>
        <v>5C33</v>
      </c>
      <c r="AK174" s="10" t="str">
        <f t="shared" ref="AK174:BN174" si="589">DEC2HEX(CODE(AK173),4)</f>
        <v>5C34</v>
      </c>
      <c r="AL174" s="10" t="str">
        <f t="shared" si="589"/>
        <v>5C35</v>
      </c>
      <c r="AM174" s="10" t="str">
        <f t="shared" si="589"/>
        <v>5C36</v>
      </c>
      <c r="AN174" s="10" t="str">
        <f t="shared" si="589"/>
        <v>5C37</v>
      </c>
      <c r="AO174" s="10" t="str">
        <f t="shared" si="589"/>
        <v>5C38</v>
      </c>
      <c r="AP174" s="10" t="str">
        <f t="shared" si="589"/>
        <v>5C39</v>
      </c>
      <c r="AQ174" s="10" t="str">
        <f t="shared" si="589"/>
        <v>5C3A</v>
      </c>
      <c r="AR174" s="10" t="str">
        <f t="shared" si="589"/>
        <v>5C3B</v>
      </c>
      <c r="AS174" s="10" t="str">
        <f t="shared" si="589"/>
        <v>5C3C</v>
      </c>
      <c r="AT174" s="10" t="str">
        <f t="shared" si="589"/>
        <v>5C3D</v>
      </c>
      <c r="AU174" s="10" t="str">
        <f t="shared" si="589"/>
        <v>5C3E</v>
      </c>
      <c r="AV174" s="10" t="str">
        <f t="shared" si="589"/>
        <v>5C3F</v>
      </c>
      <c r="AW174" s="10" t="str">
        <f t="shared" si="589"/>
        <v>5C40</v>
      </c>
      <c r="AX174" s="10" t="str">
        <f t="shared" si="589"/>
        <v>5C41</v>
      </c>
      <c r="AY174" s="11" t="str">
        <f t="shared" si="589"/>
        <v>5C42</v>
      </c>
      <c r="AZ174" s="10" t="str">
        <f t="shared" si="589"/>
        <v>5C43</v>
      </c>
      <c r="BA174" s="10" t="str">
        <f t="shared" si="589"/>
        <v>5C44</v>
      </c>
      <c r="BB174" s="10" t="str">
        <f t="shared" si="589"/>
        <v>5C45</v>
      </c>
      <c r="BC174" s="10" t="str">
        <f t="shared" si="589"/>
        <v>5C46</v>
      </c>
      <c r="BD174" s="10" t="str">
        <f t="shared" si="589"/>
        <v>5C47</v>
      </c>
      <c r="BE174" s="10" t="str">
        <f t="shared" si="589"/>
        <v>5C48</v>
      </c>
      <c r="BF174" s="10" t="str">
        <f t="shared" si="589"/>
        <v>5C49</v>
      </c>
      <c r="BG174" s="10" t="str">
        <f t="shared" si="589"/>
        <v>5C4A</v>
      </c>
      <c r="BH174" s="10" t="str">
        <f t="shared" si="589"/>
        <v>5C4B</v>
      </c>
      <c r="BI174" s="10" t="str">
        <f t="shared" si="589"/>
        <v>5C4C</v>
      </c>
      <c r="BJ174" s="10" t="str">
        <f t="shared" si="589"/>
        <v>5C4D</v>
      </c>
      <c r="BK174" s="10" t="str">
        <f t="shared" si="589"/>
        <v>5C4E</v>
      </c>
      <c r="BL174" s="10" t="str">
        <f t="shared" si="589"/>
        <v>5C4F</v>
      </c>
      <c r="BM174" s="10" t="str">
        <f t="shared" si="589"/>
        <v>5C50</v>
      </c>
      <c r="BN174" s="10" t="str">
        <f t="shared" si="589"/>
        <v>5C51</v>
      </c>
      <c r="BQ174">
        <f t="shared" si="571"/>
        <v>0</v>
      </c>
      <c r="BS174">
        <f t="shared" si="572"/>
        <v>0</v>
      </c>
    </row>
    <row r="175" spans="1:71" ht="26.5" x14ac:dyDescent="0.55000000000000004">
      <c r="A175">
        <f>A173+64*32</f>
        <v>176128</v>
      </c>
      <c r="B175" s="2" t="str">
        <f>DEC2HEX(A175,5)</f>
        <v>2B000</v>
      </c>
      <c r="C175" s="6" t="str">
        <f>CHAR(23634+C$1)</f>
        <v>榧</v>
      </c>
      <c r="D175" s="6" t="str">
        <f t="shared" ref="D175:BB175" si="590">CHAR(23634+D$1)</f>
        <v>樮</v>
      </c>
      <c r="E175" s="6" t="str">
        <f t="shared" si="590"/>
        <v>榑</v>
      </c>
      <c r="F175" s="6" t="str">
        <f t="shared" si="590"/>
        <v>榠</v>
      </c>
      <c r="G175" s="6" t="str">
        <f t="shared" si="590"/>
        <v>榜</v>
      </c>
      <c r="H175" s="6" t="str">
        <f t="shared" si="590"/>
        <v>榕</v>
      </c>
      <c r="I175" s="6" t="str">
        <f t="shared" si="590"/>
        <v>榴</v>
      </c>
      <c r="J175" s="6" t="str">
        <f t="shared" si="590"/>
        <v>槞</v>
      </c>
      <c r="K175" s="6" t="str">
        <f t="shared" si="590"/>
        <v>槨</v>
      </c>
      <c r="L175" s="6" t="str">
        <f t="shared" si="590"/>
        <v>樂</v>
      </c>
      <c r="M175" s="6" t="str">
        <f t="shared" si="590"/>
        <v>樛</v>
      </c>
      <c r="N175" s="6" t="str">
        <f t="shared" si="590"/>
        <v>槿</v>
      </c>
      <c r="O175" s="6" t="str">
        <f t="shared" si="590"/>
        <v>權</v>
      </c>
      <c r="P175" s="6" t="str">
        <f t="shared" si="590"/>
        <v>槹</v>
      </c>
      <c r="Q175" s="6" t="str">
        <f t="shared" si="590"/>
        <v>槲</v>
      </c>
      <c r="R175" s="6" t="str">
        <f t="shared" si="590"/>
        <v>槧</v>
      </c>
      <c r="S175" s="6" t="str">
        <f t="shared" si="590"/>
        <v>樅</v>
      </c>
      <c r="T175" s="6" t="str">
        <f t="shared" si="590"/>
        <v>榱</v>
      </c>
      <c r="U175" s="6" t="str">
        <f t="shared" si="590"/>
        <v>樞</v>
      </c>
      <c r="V175" s="6" t="str">
        <f t="shared" si="590"/>
        <v>槭</v>
      </c>
      <c r="W175" s="6" t="str">
        <f t="shared" si="590"/>
        <v>樔</v>
      </c>
      <c r="X175" s="6" t="str">
        <f t="shared" si="590"/>
        <v>槫</v>
      </c>
      <c r="Y175" s="6" t="str">
        <f t="shared" si="590"/>
        <v>樊</v>
      </c>
      <c r="Z175" s="6" t="str">
        <f t="shared" si="590"/>
        <v>樒</v>
      </c>
      <c r="AA175" s="6" t="str">
        <f t="shared" si="590"/>
        <v>櫁</v>
      </c>
      <c r="AB175" s="6" t="str">
        <f t="shared" si="590"/>
        <v>樣</v>
      </c>
      <c r="AC175" s="6" t="str">
        <f t="shared" si="590"/>
        <v>樓</v>
      </c>
      <c r="AD175" s="6" t="str">
        <f t="shared" si="590"/>
        <v>橄</v>
      </c>
      <c r="AE175" s="6" t="str">
        <f t="shared" si="590"/>
        <v>樌</v>
      </c>
      <c r="AF175" s="6" t="str">
        <f t="shared" si="590"/>
        <v>橲</v>
      </c>
      <c r="AG175" s="6" t="str">
        <f t="shared" si="590"/>
        <v>樶</v>
      </c>
      <c r="AH175" s="6" t="str">
        <f t="shared" si="590"/>
        <v>橸</v>
      </c>
      <c r="AI175" s="6" t="str">
        <f t="shared" si="590"/>
        <v>橇</v>
      </c>
      <c r="AJ175" s="6" t="str">
        <f t="shared" si="590"/>
        <v>橢</v>
      </c>
      <c r="AK175" s="6" t="str">
        <f t="shared" si="590"/>
        <v>橙</v>
      </c>
      <c r="AL175" s="6" t="str">
        <f t="shared" si="590"/>
        <v>橦</v>
      </c>
      <c r="AM175" s="6" t="str">
        <f t="shared" si="590"/>
        <v>橈</v>
      </c>
      <c r="AN175" s="6" t="str">
        <f t="shared" si="590"/>
        <v>樸</v>
      </c>
      <c r="AO175" s="6" t="str">
        <f t="shared" si="590"/>
        <v>樢</v>
      </c>
      <c r="AP175" s="6" t="str">
        <f t="shared" si="590"/>
        <v>檐</v>
      </c>
      <c r="AQ175" s="6" t="str">
        <f t="shared" si="590"/>
        <v>檍</v>
      </c>
      <c r="AR175" s="6" t="str">
        <f t="shared" si="590"/>
        <v>檠</v>
      </c>
      <c r="AS175" s="6" t="str">
        <f t="shared" si="590"/>
        <v>檄</v>
      </c>
      <c r="AT175" s="6" t="str">
        <f t="shared" si="590"/>
        <v>檢</v>
      </c>
      <c r="AU175" s="6" t="str">
        <f t="shared" si="590"/>
        <v>檣</v>
      </c>
      <c r="AV175" s="6" t="str">
        <f>CHAR(23841+AV$1-45)</f>
        <v>檗</v>
      </c>
      <c r="AW175" s="6" t="str">
        <f t="shared" ref="AW175:BN175" si="591">CHAR(23841+AW$1-45)</f>
        <v>蘗</v>
      </c>
      <c r="AX175" s="6" t="str">
        <f t="shared" si="591"/>
        <v>檻</v>
      </c>
      <c r="AY175" s="6" t="str">
        <f t="shared" si="591"/>
        <v>櫃</v>
      </c>
      <c r="AZ175" s="6" t="str">
        <f t="shared" si="591"/>
        <v>櫂</v>
      </c>
      <c r="BA175" s="6" t="str">
        <f t="shared" si="591"/>
        <v>檸</v>
      </c>
      <c r="BB175" s="6" t="str">
        <f t="shared" si="591"/>
        <v>檳</v>
      </c>
      <c r="BC175" s="6" t="str">
        <f t="shared" si="591"/>
        <v>檬</v>
      </c>
      <c r="BD175" s="6" t="str">
        <f t="shared" si="591"/>
        <v>櫞</v>
      </c>
      <c r="BE175" s="6" t="str">
        <f t="shared" si="591"/>
        <v>櫑</v>
      </c>
      <c r="BF175" s="6" t="str">
        <f t="shared" si="591"/>
        <v>櫟</v>
      </c>
      <c r="BG175" s="6" t="str">
        <f t="shared" si="591"/>
        <v>檪</v>
      </c>
      <c r="BH175" s="6" t="str">
        <f t="shared" si="591"/>
        <v>櫚</v>
      </c>
      <c r="BI175" s="6" t="str">
        <f t="shared" si="591"/>
        <v>櫪</v>
      </c>
      <c r="BJ175" s="6" t="str">
        <f t="shared" si="591"/>
        <v>櫻</v>
      </c>
      <c r="BK175" s="6" t="str">
        <f t="shared" si="591"/>
        <v>欅</v>
      </c>
      <c r="BL175" s="6" t="str">
        <f t="shared" si="591"/>
        <v>蘖</v>
      </c>
      <c r="BM175" s="6" t="str">
        <f t="shared" si="591"/>
        <v>櫺</v>
      </c>
      <c r="BN175" s="6" t="str">
        <f t="shared" si="591"/>
        <v>欒</v>
      </c>
      <c r="BP175" s="3" t="s">
        <v>514</v>
      </c>
      <c r="BQ175">
        <f t="shared" si="571"/>
        <v>23634</v>
      </c>
      <c r="BR175" s="3" t="s">
        <v>515</v>
      </c>
      <c r="BS175">
        <f t="shared" si="572"/>
        <v>23841</v>
      </c>
    </row>
    <row r="176" spans="1:71" x14ac:dyDescent="0.55000000000000004">
      <c r="C176" s="11" t="str">
        <f>DEC2HEX(CODE(C175),4)</f>
        <v>5C52</v>
      </c>
      <c r="D176" s="10" t="str">
        <f>DEC2HEX(CODE(D175),4)</f>
        <v>5C53</v>
      </c>
      <c r="E176" s="10" t="str">
        <f t="shared" ref="E176:AH176" si="592">DEC2HEX(CODE(E175),4)</f>
        <v>5C54</v>
      </c>
      <c r="F176" s="10" t="str">
        <f t="shared" si="592"/>
        <v>5C55</v>
      </c>
      <c r="G176" s="10" t="str">
        <f t="shared" si="592"/>
        <v>5C56</v>
      </c>
      <c r="H176" s="10" t="str">
        <f t="shared" si="592"/>
        <v>5C57</v>
      </c>
      <c r="I176" s="10" t="str">
        <f t="shared" si="592"/>
        <v>5C58</v>
      </c>
      <c r="J176" s="10" t="str">
        <f t="shared" si="592"/>
        <v>5C59</v>
      </c>
      <c r="K176" s="10" t="str">
        <f t="shared" si="592"/>
        <v>5C5A</v>
      </c>
      <c r="L176" s="10" t="str">
        <f t="shared" si="592"/>
        <v>5C5B</v>
      </c>
      <c r="M176" s="10" t="str">
        <f t="shared" si="592"/>
        <v>5C5C</v>
      </c>
      <c r="N176" s="10" t="str">
        <f t="shared" si="592"/>
        <v>5C5D</v>
      </c>
      <c r="O176" s="10" t="str">
        <f t="shared" si="592"/>
        <v>5C5E</v>
      </c>
      <c r="P176" s="10" t="str">
        <f t="shared" si="592"/>
        <v>5C5F</v>
      </c>
      <c r="Q176" s="10" t="str">
        <f t="shared" si="592"/>
        <v>5C60</v>
      </c>
      <c r="R176" s="10" t="str">
        <f t="shared" si="592"/>
        <v>5C61</v>
      </c>
      <c r="S176" s="11" t="str">
        <f t="shared" si="592"/>
        <v>5C62</v>
      </c>
      <c r="T176" s="10" t="str">
        <f t="shared" si="592"/>
        <v>5C63</v>
      </c>
      <c r="U176" s="10" t="str">
        <f t="shared" si="592"/>
        <v>5C64</v>
      </c>
      <c r="V176" s="10" t="str">
        <f t="shared" si="592"/>
        <v>5C65</v>
      </c>
      <c r="W176" s="10" t="str">
        <f t="shared" si="592"/>
        <v>5C66</v>
      </c>
      <c r="X176" s="10" t="str">
        <f t="shared" si="592"/>
        <v>5C67</v>
      </c>
      <c r="Y176" s="10" t="str">
        <f t="shared" si="592"/>
        <v>5C68</v>
      </c>
      <c r="Z176" s="10" t="str">
        <f t="shared" si="592"/>
        <v>5C69</v>
      </c>
      <c r="AA176" s="10" t="str">
        <f t="shared" si="592"/>
        <v>5C6A</v>
      </c>
      <c r="AB176" s="10" t="str">
        <f t="shared" si="592"/>
        <v>5C6B</v>
      </c>
      <c r="AC176" s="10" t="str">
        <f t="shared" si="592"/>
        <v>5C6C</v>
      </c>
      <c r="AD176" s="10" t="str">
        <f t="shared" si="592"/>
        <v>5C6D</v>
      </c>
      <c r="AE176" s="10" t="str">
        <f t="shared" si="592"/>
        <v>5C6E</v>
      </c>
      <c r="AF176" s="10" t="str">
        <f t="shared" si="592"/>
        <v>5C6F</v>
      </c>
      <c r="AG176" s="10" t="str">
        <f t="shared" si="592"/>
        <v>5C70</v>
      </c>
      <c r="AH176" s="10" t="str">
        <f t="shared" si="592"/>
        <v>5C71</v>
      </c>
      <c r="AI176" s="11" t="str">
        <f>DEC2HEX(CODE(AI175),4)</f>
        <v>5C72</v>
      </c>
      <c r="AJ176" s="10" t="str">
        <f>DEC2HEX(CODE(AJ175),4)</f>
        <v>5C73</v>
      </c>
      <c r="AK176" s="10" t="str">
        <f t="shared" ref="AK176:BN176" si="593">DEC2HEX(CODE(AK175),4)</f>
        <v>5C74</v>
      </c>
      <c r="AL176" s="10" t="str">
        <f t="shared" si="593"/>
        <v>5C75</v>
      </c>
      <c r="AM176" s="10" t="str">
        <f t="shared" si="593"/>
        <v>5C76</v>
      </c>
      <c r="AN176" s="10" t="str">
        <f t="shared" si="593"/>
        <v>5C77</v>
      </c>
      <c r="AO176" s="10" t="str">
        <f t="shared" si="593"/>
        <v>5C78</v>
      </c>
      <c r="AP176" s="10" t="str">
        <f t="shared" si="593"/>
        <v>5C79</v>
      </c>
      <c r="AQ176" s="10" t="str">
        <f t="shared" si="593"/>
        <v>5C7A</v>
      </c>
      <c r="AR176" s="10" t="str">
        <f t="shared" si="593"/>
        <v>5C7B</v>
      </c>
      <c r="AS176" s="10" t="str">
        <f t="shared" si="593"/>
        <v>5C7C</v>
      </c>
      <c r="AT176" s="10" t="str">
        <f t="shared" si="593"/>
        <v>5C7D</v>
      </c>
      <c r="AU176" s="10" t="str">
        <f t="shared" si="593"/>
        <v>5C7E</v>
      </c>
      <c r="AV176" s="10" t="str">
        <f t="shared" si="593"/>
        <v>5D21</v>
      </c>
      <c r="AW176" s="10" t="str">
        <f t="shared" si="593"/>
        <v>5D22</v>
      </c>
      <c r="AX176" s="10" t="str">
        <f t="shared" si="593"/>
        <v>5D23</v>
      </c>
      <c r="AY176" s="11" t="str">
        <f t="shared" si="593"/>
        <v>5D24</v>
      </c>
      <c r="AZ176" s="10" t="str">
        <f t="shared" si="593"/>
        <v>5D25</v>
      </c>
      <c r="BA176" s="10" t="str">
        <f t="shared" si="593"/>
        <v>5D26</v>
      </c>
      <c r="BB176" s="10" t="str">
        <f t="shared" si="593"/>
        <v>5D27</v>
      </c>
      <c r="BC176" s="10" t="str">
        <f t="shared" si="593"/>
        <v>5D28</v>
      </c>
      <c r="BD176" s="10" t="str">
        <f t="shared" si="593"/>
        <v>5D29</v>
      </c>
      <c r="BE176" s="10" t="str">
        <f t="shared" si="593"/>
        <v>5D2A</v>
      </c>
      <c r="BF176" s="10" t="str">
        <f t="shared" si="593"/>
        <v>5D2B</v>
      </c>
      <c r="BG176" s="10" t="str">
        <f t="shared" si="593"/>
        <v>5D2C</v>
      </c>
      <c r="BH176" s="10" t="str">
        <f t="shared" si="593"/>
        <v>5D2D</v>
      </c>
      <c r="BI176" s="10" t="str">
        <f t="shared" si="593"/>
        <v>5D2E</v>
      </c>
      <c r="BJ176" s="10" t="str">
        <f t="shared" si="593"/>
        <v>5D2F</v>
      </c>
      <c r="BK176" s="10" t="str">
        <f t="shared" si="593"/>
        <v>5D30</v>
      </c>
      <c r="BL176" s="10" t="str">
        <f t="shared" si="593"/>
        <v>5D31</v>
      </c>
      <c r="BM176" s="10" t="str">
        <f t="shared" si="593"/>
        <v>5D32</v>
      </c>
      <c r="BN176" s="10" t="str">
        <f t="shared" si="593"/>
        <v>5D33</v>
      </c>
      <c r="BQ176">
        <f t="shared" si="571"/>
        <v>0</v>
      </c>
      <c r="BS176">
        <f t="shared" si="572"/>
        <v>0</v>
      </c>
    </row>
    <row r="177" spans="1:71" ht="26.5" x14ac:dyDescent="0.55000000000000004">
      <c r="A177">
        <f>A175+64*32</f>
        <v>178176</v>
      </c>
      <c r="B177" s="2" t="str">
        <f>DEC2HEX(A177,5)</f>
        <v>2B800</v>
      </c>
      <c r="C177" s="6" t="str">
        <f>CHAR(23860+C$1)</f>
        <v>欖</v>
      </c>
      <c r="D177" s="6" t="str">
        <f t="shared" ref="D177:BN177" si="594">CHAR(23860+D$1)</f>
        <v>鬱</v>
      </c>
      <c r="E177" s="6" t="str">
        <f t="shared" si="594"/>
        <v>欟</v>
      </c>
      <c r="F177" s="6" t="str">
        <f t="shared" si="594"/>
        <v>欸</v>
      </c>
      <c r="G177" s="6" t="str">
        <f t="shared" si="594"/>
        <v>欷</v>
      </c>
      <c r="H177" s="6" t="str">
        <f t="shared" si="594"/>
        <v>盜</v>
      </c>
      <c r="I177" s="6" t="str">
        <f t="shared" si="594"/>
        <v>欹</v>
      </c>
      <c r="J177" s="6" t="str">
        <f t="shared" si="594"/>
        <v>飮</v>
      </c>
      <c r="K177" s="6" t="str">
        <f t="shared" si="594"/>
        <v>歇</v>
      </c>
      <c r="L177" s="6" t="str">
        <f t="shared" si="594"/>
        <v>歃</v>
      </c>
      <c r="M177" s="6" t="str">
        <f t="shared" si="594"/>
        <v>歉</v>
      </c>
      <c r="N177" s="6" t="str">
        <f t="shared" si="594"/>
        <v>歐</v>
      </c>
      <c r="O177" s="6" t="str">
        <f t="shared" si="594"/>
        <v>歙</v>
      </c>
      <c r="P177" s="6" t="str">
        <f t="shared" si="594"/>
        <v>歔</v>
      </c>
      <c r="Q177" s="6" t="str">
        <f t="shared" si="594"/>
        <v>歛</v>
      </c>
      <c r="R177" s="6" t="str">
        <f t="shared" si="594"/>
        <v>歟</v>
      </c>
      <c r="S177" s="6" t="str">
        <f t="shared" si="594"/>
        <v>歡</v>
      </c>
      <c r="T177" s="6" t="str">
        <f t="shared" si="594"/>
        <v>歸</v>
      </c>
      <c r="U177" s="6" t="str">
        <f t="shared" si="594"/>
        <v>歹</v>
      </c>
      <c r="V177" s="6" t="str">
        <f t="shared" si="594"/>
        <v>歿</v>
      </c>
      <c r="W177" s="6" t="str">
        <f t="shared" si="594"/>
        <v>殀</v>
      </c>
      <c r="X177" s="6" t="str">
        <f t="shared" si="594"/>
        <v>殄</v>
      </c>
      <c r="Y177" s="6" t="str">
        <f t="shared" si="594"/>
        <v>殃</v>
      </c>
      <c r="Z177" s="6" t="str">
        <f t="shared" si="594"/>
        <v>殍</v>
      </c>
      <c r="AA177" s="6" t="str">
        <f t="shared" si="594"/>
        <v>殘</v>
      </c>
      <c r="AB177" s="6" t="str">
        <f t="shared" si="594"/>
        <v>殕</v>
      </c>
      <c r="AC177" s="6" t="str">
        <f t="shared" si="594"/>
        <v>殞</v>
      </c>
      <c r="AD177" s="6" t="str">
        <f t="shared" si="594"/>
        <v>殤</v>
      </c>
      <c r="AE177" s="6" t="str">
        <f t="shared" si="594"/>
        <v>殪</v>
      </c>
      <c r="AF177" s="6" t="str">
        <f t="shared" si="594"/>
        <v>殫</v>
      </c>
      <c r="AG177" s="6" t="str">
        <f t="shared" si="594"/>
        <v>殯</v>
      </c>
      <c r="AH177" s="6" t="str">
        <f t="shared" si="594"/>
        <v>殲</v>
      </c>
      <c r="AI177" s="6" t="str">
        <f t="shared" si="594"/>
        <v>殱</v>
      </c>
      <c r="AJ177" s="6" t="str">
        <f t="shared" si="594"/>
        <v>殳</v>
      </c>
      <c r="AK177" s="6" t="str">
        <f t="shared" si="594"/>
        <v>殷</v>
      </c>
      <c r="AL177" s="6" t="str">
        <f t="shared" si="594"/>
        <v>殼</v>
      </c>
      <c r="AM177" s="6" t="str">
        <f t="shared" si="594"/>
        <v>毆</v>
      </c>
      <c r="AN177" s="6" t="str">
        <f t="shared" si="594"/>
        <v>毋</v>
      </c>
      <c r="AO177" s="6" t="str">
        <f t="shared" si="594"/>
        <v>毓</v>
      </c>
      <c r="AP177" s="6" t="str">
        <f t="shared" si="594"/>
        <v>毟</v>
      </c>
      <c r="AQ177" s="6" t="str">
        <f t="shared" si="594"/>
        <v>毬</v>
      </c>
      <c r="AR177" s="6" t="str">
        <f t="shared" si="594"/>
        <v>毫</v>
      </c>
      <c r="AS177" s="6" t="str">
        <f t="shared" si="594"/>
        <v>毳</v>
      </c>
      <c r="AT177" s="6" t="str">
        <f t="shared" si="594"/>
        <v>毯</v>
      </c>
      <c r="AU177" s="6" t="str">
        <f t="shared" si="594"/>
        <v>麾</v>
      </c>
      <c r="AV177" s="6" t="str">
        <f t="shared" si="594"/>
        <v>氈</v>
      </c>
      <c r="AW177" s="6" t="str">
        <f t="shared" si="594"/>
        <v>氓</v>
      </c>
      <c r="AX177" s="6" t="str">
        <f t="shared" si="594"/>
        <v>气</v>
      </c>
      <c r="AY177" s="6" t="str">
        <f t="shared" si="594"/>
        <v>氛</v>
      </c>
      <c r="AZ177" s="6" t="str">
        <f t="shared" si="594"/>
        <v>氤</v>
      </c>
      <c r="BA177" s="6" t="str">
        <f t="shared" si="594"/>
        <v>氣</v>
      </c>
      <c r="BB177" s="6" t="str">
        <f t="shared" si="594"/>
        <v>汞</v>
      </c>
      <c r="BC177" s="6" t="str">
        <f t="shared" si="594"/>
        <v>汕</v>
      </c>
      <c r="BD177" s="6" t="str">
        <f t="shared" si="594"/>
        <v>汢</v>
      </c>
      <c r="BE177" s="6" t="str">
        <f t="shared" si="594"/>
        <v>汪</v>
      </c>
      <c r="BF177" s="6" t="str">
        <f t="shared" si="594"/>
        <v>沂</v>
      </c>
      <c r="BG177" s="6" t="str">
        <f t="shared" si="594"/>
        <v>沍</v>
      </c>
      <c r="BH177" s="6" t="str">
        <f t="shared" si="594"/>
        <v>沚</v>
      </c>
      <c r="BI177" s="6" t="str">
        <f t="shared" si="594"/>
        <v>沁</v>
      </c>
      <c r="BJ177" s="6" t="str">
        <f t="shared" si="594"/>
        <v>沛</v>
      </c>
      <c r="BK177" s="6" t="str">
        <f t="shared" si="594"/>
        <v>汾</v>
      </c>
      <c r="BL177" s="6" t="str">
        <f t="shared" si="594"/>
        <v>汨</v>
      </c>
      <c r="BM177" s="6" t="str">
        <f t="shared" si="594"/>
        <v>汳</v>
      </c>
      <c r="BN177" s="6" t="str">
        <f t="shared" si="594"/>
        <v>沒</v>
      </c>
      <c r="BP177" s="3" t="s">
        <v>516</v>
      </c>
      <c r="BQ177">
        <f t="shared" si="571"/>
        <v>23860</v>
      </c>
      <c r="BS177">
        <f t="shared" si="572"/>
        <v>0</v>
      </c>
    </row>
    <row r="178" spans="1:71" x14ac:dyDescent="0.55000000000000004">
      <c r="C178" s="11" t="str">
        <f>DEC2HEX(CODE(C177),4)</f>
        <v>5D34</v>
      </c>
      <c r="D178" s="10" t="str">
        <f>DEC2HEX(CODE(D177),4)</f>
        <v>5D35</v>
      </c>
      <c r="E178" s="10" t="str">
        <f t="shared" ref="E178:AH178" si="595">DEC2HEX(CODE(E177),4)</f>
        <v>5D36</v>
      </c>
      <c r="F178" s="10" t="str">
        <f t="shared" si="595"/>
        <v>5D37</v>
      </c>
      <c r="G178" s="10" t="str">
        <f t="shared" si="595"/>
        <v>5D38</v>
      </c>
      <c r="H178" s="10" t="str">
        <f t="shared" si="595"/>
        <v>5D39</v>
      </c>
      <c r="I178" s="10" t="str">
        <f t="shared" si="595"/>
        <v>5D3A</v>
      </c>
      <c r="J178" s="10" t="str">
        <f t="shared" si="595"/>
        <v>5D3B</v>
      </c>
      <c r="K178" s="10" t="str">
        <f t="shared" si="595"/>
        <v>5D3C</v>
      </c>
      <c r="L178" s="10" t="str">
        <f t="shared" si="595"/>
        <v>5D3D</v>
      </c>
      <c r="M178" s="10" t="str">
        <f t="shared" si="595"/>
        <v>5D3E</v>
      </c>
      <c r="N178" s="10" t="str">
        <f t="shared" si="595"/>
        <v>5D3F</v>
      </c>
      <c r="O178" s="10" t="str">
        <f t="shared" si="595"/>
        <v>5D40</v>
      </c>
      <c r="P178" s="10" t="str">
        <f t="shared" si="595"/>
        <v>5D41</v>
      </c>
      <c r="Q178" s="10" t="str">
        <f t="shared" si="595"/>
        <v>5D42</v>
      </c>
      <c r="R178" s="10" t="str">
        <f t="shared" si="595"/>
        <v>5D43</v>
      </c>
      <c r="S178" s="11" t="str">
        <f t="shared" si="595"/>
        <v>5D44</v>
      </c>
      <c r="T178" s="10" t="str">
        <f t="shared" si="595"/>
        <v>5D45</v>
      </c>
      <c r="U178" s="10" t="str">
        <f t="shared" si="595"/>
        <v>5D46</v>
      </c>
      <c r="V178" s="10" t="str">
        <f t="shared" si="595"/>
        <v>5D47</v>
      </c>
      <c r="W178" s="10" t="str">
        <f t="shared" si="595"/>
        <v>5D48</v>
      </c>
      <c r="X178" s="10" t="str">
        <f t="shared" si="595"/>
        <v>5D49</v>
      </c>
      <c r="Y178" s="10" t="str">
        <f t="shared" si="595"/>
        <v>5D4A</v>
      </c>
      <c r="Z178" s="10" t="str">
        <f t="shared" si="595"/>
        <v>5D4B</v>
      </c>
      <c r="AA178" s="10" t="str">
        <f t="shared" si="595"/>
        <v>5D4C</v>
      </c>
      <c r="AB178" s="10" t="str">
        <f t="shared" si="595"/>
        <v>5D4D</v>
      </c>
      <c r="AC178" s="10" t="str">
        <f t="shared" si="595"/>
        <v>5D4E</v>
      </c>
      <c r="AD178" s="10" t="str">
        <f t="shared" si="595"/>
        <v>5D4F</v>
      </c>
      <c r="AE178" s="10" t="str">
        <f t="shared" si="595"/>
        <v>5D50</v>
      </c>
      <c r="AF178" s="10" t="str">
        <f t="shared" si="595"/>
        <v>5D51</v>
      </c>
      <c r="AG178" s="10" t="str">
        <f t="shared" si="595"/>
        <v>5D52</v>
      </c>
      <c r="AH178" s="10" t="str">
        <f t="shared" si="595"/>
        <v>5D53</v>
      </c>
      <c r="AI178" s="11" t="str">
        <f>DEC2HEX(CODE(AI177),4)</f>
        <v>5D54</v>
      </c>
      <c r="AJ178" s="10" t="str">
        <f>DEC2HEX(CODE(AJ177),4)</f>
        <v>5D55</v>
      </c>
      <c r="AK178" s="10" t="str">
        <f t="shared" ref="AK178:BN178" si="596">DEC2HEX(CODE(AK177),4)</f>
        <v>5D56</v>
      </c>
      <c r="AL178" s="10" t="str">
        <f t="shared" si="596"/>
        <v>5D57</v>
      </c>
      <c r="AM178" s="10" t="str">
        <f t="shared" si="596"/>
        <v>5D58</v>
      </c>
      <c r="AN178" s="10" t="str">
        <f t="shared" si="596"/>
        <v>5D59</v>
      </c>
      <c r="AO178" s="10" t="str">
        <f t="shared" si="596"/>
        <v>5D5A</v>
      </c>
      <c r="AP178" s="10" t="str">
        <f t="shared" si="596"/>
        <v>5D5B</v>
      </c>
      <c r="AQ178" s="10" t="str">
        <f t="shared" si="596"/>
        <v>5D5C</v>
      </c>
      <c r="AR178" s="10" t="str">
        <f t="shared" si="596"/>
        <v>5D5D</v>
      </c>
      <c r="AS178" s="10" t="str">
        <f t="shared" si="596"/>
        <v>5D5E</v>
      </c>
      <c r="AT178" s="10" t="str">
        <f t="shared" si="596"/>
        <v>5D5F</v>
      </c>
      <c r="AU178" s="10" t="str">
        <f t="shared" si="596"/>
        <v>5D60</v>
      </c>
      <c r="AV178" s="10" t="str">
        <f t="shared" si="596"/>
        <v>5D61</v>
      </c>
      <c r="AW178" s="10" t="str">
        <f t="shared" si="596"/>
        <v>5D62</v>
      </c>
      <c r="AX178" s="10" t="str">
        <f t="shared" si="596"/>
        <v>5D63</v>
      </c>
      <c r="AY178" s="11" t="str">
        <f t="shared" si="596"/>
        <v>5D64</v>
      </c>
      <c r="AZ178" s="10" t="str">
        <f t="shared" si="596"/>
        <v>5D65</v>
      </c>
      <c r="BA178" s="10" t="str">
        <f t="shared" si="596"/>
        <v>5D66</v>
      </c>
      <c r="BB178" s="10" t="str">
        <f t="shared" si="596"/>
        <v>5D67</v>
      </c>
      <c r="BC178" s="10" t="str">
        <f t="shared" si="596"/>
        <v>5D68</v>
      </c>
      <c r="BD178" s="10" t="str">
        <f t="shared" si="596"/>
        <v>5D69</v>
      </c>
      <c r="BE178" s="10" t="str">
        <f t="shared" si="596"/>
        <v>5D6A</v>
      </c>
      <c r="BF178" s="10" t="str">
        <f t="shared" si="596"/>
        <v>5D6B</v>
      </c>
      <c r="BG178" s="10" t="str">
        <f t="shared" si="596"/>
        <v>5D6C</v>
      </c>
      <c r="BH178" s="10" t="str">
        <f t="shared" si="596"/>
        <v>5D6D</v>
      </c>
      <c r="BI178" s="10" t="str">
        <f t="shared" si="596"/>
        <v>5D6E</v>
      </c>
      <c r="BJ178" s="10" t="str">
        <f t="shared" si="596"/>
        <v>5D6F</v>
      </c>
      <c r="BK178" s="10" t="str">
        <f t="shared" si="596"/>
        <v>5D70</v>
      </c>
      <c r="BL178" s="10" t="str">
        <f t="shared" si="596"/>
        <v>5D71</v>
      </c>
      <c r="BM178" s="10" t="str">
        <f t="shared" si="596"/>
        <v>5D72</v>
      </c>
      <c r="BN178" s="10" t="str">
        <f t="shared" si="596"/>
        <v>5D73</v>
      </c>
      <c r="BQ178">
        <f t="shared" si="571"/>
        <v>0</v>
      </c>
      <c r="BS178">
        <f t="shared" si="572"/>
        <v>0</v>
      </c>
    </row>
    <row r="179" spans="1:71" ht="26.5" x14ac:dyDescent="0.55000000000000004">
      <c r="A179">
        <f>A177+64*32</f>
        <v>180224</v>
      </c>
      <c r="B179" s="2" t="str">
        <f>DEC2HEX(A179,5)</f>
        <v>2C000</v>
      </c>
      <c r="C179" s="6" t="str">
        <f>CHAR(23924+C$1)</f>
        <v>沐</v>
      </c>
      <c r="D179" s="6" t="str">
        <f t="shared" ref="D179:W179" si="597">CHAR(23924+D$1)</f>
        <v>泄</v>
      </c>
      <c r="E179" s="6" t="str">
        <f t="shared" si="597"/>
        <v>泱</v>
      </c>
      <c r="F179" s="6" t="str">
        <f t="shared" si="597"/>
        <v>泓</v>
      </c>
      <c r="G179" s="6" t="str">
        <f t="shared" si="597"/>
        <v>沽</v>
      </c>
      <c r="H179" s="6" t="str">
        <f t="shared" si="597"/>
        <v>泗</v>
      </c>
      <c r="I179" s="6" t="str">
        <f t="shared" si="597"/>
        <v>泅</v>
      </c>
      <c r="J179" s="6" t="str">
        <f t="shared" si="597"/>
        <v>泝</v>
      </c>
      <c r="K179" s="6" t="str">
        <f t="shared" si="597"/>
        <v>沮</v>
      </c>
      <c r="L179" s="6" t="str">
        <f t="shared" si="597"/>
        <v>沱</v>
      </c>
      <c r="M179" s="6" t="str">
        <f t="shared" si="597"/>
        <v>沾</v>
      </c>
      <c r="N179" s="6" t="str">
        <f>CHAR(24097+N$1-11)</f>
        <v>沺</v>
      </c>
      <c r="O179" s="6" t="str">
        <f t="shared" ref="O179:BN179" si="598">CHAR(24097+O$1-11)</f>
        <v>泛</v>
      </c>
      <c r="P179" s="6" t="str">
        <f t="shared" si="598"/>
        <v>泯</v>
      </c>
      <c r="Q179" s="6" t="str">
        <f t="shared" si="598"/>
        <v>泙</v>
      </c>
      <c r="R179" s="6" t="str">
        <f t="shared" si="598"/>
        <v>泪</v>
      </c>
      <c r="S179" s="6" t="str">
        <f t="shared" si="598"/>
        <v>洟</v>
      </c>
      <c r="T179" s="6" t="str">
        <f t="shared" si="598"/>
        <v>衍</v>
      </c>
      <c r="U179" s="6" t="str">
        <f t="shared" si="598"/>
        <v>洶</v>
      </c>
      <c r="V179" s="6" t="str">
        <f t="shared" si="598"/>
        <v>洫</v>
      </c>
      <c r="W179" s="6" t="str">
        <f t="shared" si="598"/>
        <v>洽</v>
      </c>
      <c r="X179" s="6" t="str">
        <f t="shared" si="598"/>
        <v>洸</v>
      </c>
      <c r="Y179" s="6" t="str">
        <f t="shared" si="598"/>
        <v>洙</v>
      </c>
      <c r="Z179" s="6" t="str">
        <f t="shared" si="598"/>
        <v>洵</v>
      </c>
      <c r="AA179" s="6" t="str">
        <f t="shared" si="598"/>
        <v>洳</v>
      </c>
      <c r="AB179" s="6" t="str">
        <f t="shared" si="598"/>
        <v>洒</v>
      </c>
      <c r="AC179" s="6" t="str">
        <f t="shared" si="598"/>
        <v>洌</v>
      </c>
      <c r="AD179" s="6" t="str">
        <f t="shared" si="598"/>
        <v>浣</v>
      </c>
      <c r="AE179" s="6" t="str">
        <f t="shared" si="598"/>
        <v>涓</v>
      </c>
      <c r="AF179" s="6" t="str">
        <f t="shared" si="598"/>
        <v>浤</v>
      </c>
      <c r="AG179" s="6" t="str">
        <f t="shared" si="598"/>
        <v>浚</v>
      </c>
      <c r="AH179" s="6" t="str">
        <f t="shared" si="598"/>
        <v>浹</v>
      </c>
      <c r="AI179" s="6" t="str">
        <f t="shared" si="598"/>
        <v>浙</v>
      </c>
      <c r="AJ179" s="6" t="str">
        <f t="shared" si="598"/>
        <v>涎</v>
      </c>
      <c r="AK179" s="6" t="str">
        <f t="shared" si="598"/>
        <v>涕</v>
      </c>
      <c r="AL179" s="6" t="str">
        <f t="shared" si="598"/>
        <v>濤</v>
      </c>
      <c r="AM179" s="6" t="str">
        <f t="shared" si="598"/>
        <v>涅</v>
      </c>
      <c r="AN179" s="6" t="str">
        <f t="shared" si="598"/>
        <v>淹</v>
      </c>
      <c r="AO179" s="6" t="str">
        <f t="shared" si="598"/>
        <v>渕</v>
      </c>
      <c r="AP179" s="6" t="str">
        <f t="shared" si="598"/>
        <v>渊</v>
      </c>
      <c r="AQ179" s="6" t="str">
        <f t="shared" si="598"/>
        <v>涵</v>
      </c>
      <c r="AR179" s="6" t="str">
        <f t="shared" si="598"/>
        <v>淇</v>
      </c>
      <c r="AS179" s="6" t="str">
        <f t="shared" si="598"/>
        <v>淦</v>
      </c>
      <c r="AT179" s="6" t="str">
        <f t="shared" si="598"/>
        <v>涸</v>
      </c>
      <c r="AU179" s="6" t="str">
        <f t="shared" si="598"/>
        <v>淆</v>
      </c>
      <c r="AV179" s="6" t="str">
        <f t="shared" si="598"/>
        <v>淬</v>
      </c>
      <c r="AW179" s="6" t="str">
        <f t="shared" si="598"/>
        <v>淞</v>
      </c>
      <c r="AX179" s="6" t="str">
        <f t="shared" si="598"/>
        <v>淌</v>
      </c>
      <c r="AY179" s="6" t="str">
        <f t="shared" si="598"/>
        <v>淨</v>
      </c>
      <c r="AZ179" s="6" t="str">
        <f t="shared" si="598"/>
        <v>淒</v>
      </c>
      <c r="BA179" s="6" t="str">
        <f t="shared" si="598"/>
        <v>淅</v>
      </c>
      <c r="BB179" s="6" t="str">
        <f t="shared" si="598"/>
        <v>淺</v>
      </c>
      <c r="BC179" s="6" t="str">
        <f t="shared" si="598"/>
        <v>淙</v>
      </c>
      <c r="BD179" s="6" t="str">
        <f t="shared" si="598"/>
        <v>淤</v>
      </c>
      <c r="BE179" s="6" t="str">
        <f t="shared" si="598"/>
        <v>淕</v>
      </c>
      <c r="BF179" s="6" t="str">
        <f t="shared" si="598"/>
        <v>淪</v>
      </c>
      <c r="BG179" s="6" t="str">
        <f t="shared" si="598"/>
        <v>淮</v>
      </c>
      <c r="BH179" s="6" t="str">
        <f t="shared" si="598"/>
        <v>渭</v>
      </c>
      <c r="BI179" s="6" t="str">
        <f t="shared" si="598"/>
        <v>湮</v>
      </c>
      <c r="BJ179" s="6" t="str">
        <f t="shared" si="598"/>
        <v>渮</v>
      </c>
      <c r="BK179" s="6" t="str">
        <f t="shared" si="598"/>
        <v>渙</v>
      </c>
      <c r="BL179" s="6" t="str">
        <f t="shared" si="598"/>
        <v>湲</v>
      </c>
      <c r="BM179" s="6" t="str">
        <f t="shared" si="598"/>
        <v>湟</v>
      </c>
      <c r="BN179" s="6" t="str">
        <f t="shared" si="598"/>
        <v>渾</v>
      </c>
      <c r="BP179" s="3" t="s">
        <v>517</v>
      </c>
      <c r="BQ179">
        <f t="shared" si="571"/>
        <v>23924</v>
      </c>
      <c r="BR179" s="3" t="s">
        <v>518</v>
      </c>
      <c r="BS179">
        <f t="shared" si="572"/>
        <v>24097</v>
      </c>
    </row>
    <row r="180" spans="1:71" x14ac:dyDescent="0.55000000000000004">
      <c r="C180" s="11" t="str">
        <f>DEC2HEX(CODE(C179),4)</f>
        <v>5D74</v>
      </c>
      <c r="D180" s="10" t="str">
        <f>DEC2HEX(CODE(D179),4)</f>
        <v>5D75</v>
      </c>
      <c r="E180" s="10" t="str">
        <f t="shared" ref="E180:AH180" si="599">DEC2HEX(CODE(E179),4)</f>
        <v>5D76</v>
      </c>
      <c r="F180" s="10" t="str">
        <f t="shared" si="599"/>
        <v>5D77</v>
      </c>
      <c r="G180" s="10" t="str">
        <f t="shared" si="599"/>
        <v>5D78</v>
      </c>
      <c r="H180" s="10" t="str">
        <f t="shared" si="599"/>
        <v>5D79</v>
      </c>
      <c r="I180" s="10" t="str">
        <f t="shared" si="599"/>
        <v>5D7A</v>
      </c>
      <c r="J180" s="10" t="str">
        <f t="shared" si="599"/>
        <v>5D7B</v>
      </c>
      <c r="K180" s="10" t="str">
        <f t="shared" si="599"/>
        <v>5D7C</v>
      </c>
      <c r="L180" s="10" t="str">
        <f t="shared" si="599"/>
        <v>5D7D</v>
      </c>
      <c r="M180" s="10" t="str">
        <f t="shared" si="599"/>
        <v>5D7E</v>
      </c>
      <c r="N180" s="10" t="str">
        <f t="shared" si="599"/>
        <v>5E21</v>
      </c>
      <c r="O180" s="10" t="str">
        <f t="shared" si="599"/>
        <v>5E22</v>
      </c>
      <c r="P180" s="10" t="str">
        <f t="shared" si="599"/>
        <v>5E23</v>
      </c>
      <c r="Q180" s="10" t="str">
        <f t="shared" si="599"/>
        <v>5E24</v>
      </c>
      <c r="R180" s="10" t="str">
        <f t="shared" si="599"/>
        <v>5E25</v>
      </c>
      <c r="S180" s="11" t="str">
        <f t="shared" si="599"/>
        <v>5E26</v>
      </c>
      <c r="T180" s="10" t="str">
        <f t="shared" si="599"/>
        <v>5E27</v>
      </c>
      <c r="U180" s="10" t="str">
        <f t="shared" si="599"/>
        <v>5E28</v>
      </c>
      <c r="V180" s="10" t="str">
        <f t="shared" si="599"/>
        <v>5E29</v>
      </c>
      <c r="W180" s="10" t="str">
        <f t="shared" si="599"/>
        <v>5E2A</v>
      </c>
      <c r="X180" s="10" t="str">
        <f t="shared" si="599"/>
        <v>5E2B</v>
      </c>
      <c r="Y180" s="10" t="str">
        <f t="shared" si="599"/>
        <v>5E2C</v>
      </c>
      <c r="Z180" s="10" t="str">
        <f t="shared" si="599"/>
        <v>5E2D</v>
      </c>
      <c r="AA180" s="10" t="str">
        <f t="shared" si="599"/>
        <v>5E2E</v>
      </c>
      <c r="AB180" s="10" t="str">
        <f t="shared" si="599"/>
        <v>5E2F</v>
      </c>
      <c r="AC180" s="10" t="str">
        <f t="shared" si="599"/>
        <v>5E30</v>
      </c>
      <c r="AD180" s="10" t="str">
        <f t="shared" si="599"/>
        <v>5E31</v>
      </c>
      <c r="AE180" s="10" t="str">
        <f t="shared" si="599"/>
        <v>5E32</v>
      </c>
      <c r="AF180" s="10" t="str">
        <f t="shared" si="599"/>
        <v>5E33</v>
      </c>
      <c r="AG180" s="10" t="str">
        <f t="shared" si="599"/>
        <v>5E34</v>
      </c>
      <c r="AH180" s="10" t="str">
        <f t="shared" si="599"/>
        <v>5E35</v>
      </c>
      <c r="AI180" s="11" t="str">
        <f>DEC2HEX(CODE(AI179),4)</f>
        <v>5E36</v>
      </c>
      <c r="AJ180" s="10" t="str">
        <f>DEC2HEX(CODE(AJ179),4)</f>
        <v>5E37</v>
      </c>
      <c r="AK180" s="10" t="str">
        <f t="shared" ref="AK180:BN180" si="600">DEC2HEX(CODE(AK179),4)</f>
        <v>5E38</v>
      </c>
      <c r="AL180" s="10" t="str">
        <f t="shared" si="600"/>
        <v>5E39</v>
      </c>
      <c r="AM180" s="10" t="str">
        <f t="shared" si="600"/>
        <v>5E3A</v>
      </c>
      <c r="AN180" s="10" t="str">
        <f t="shared" si="600"/>
        <v>5E3B</v>
      </c>
      <c r="AO180" s="10" t="str">
        <f t="shared" si="600"/>
        <v>5E3C</v>
      </c>
      <c r="AP180" s="10" t="str">
        <f t="shared" si="600"/>
        <v>5E3D</v>
      </c>
      <c r="AQ180" s="10" t="str">
        <f t="shared" si="600"/>
        <v>5E3E</v>
      </c>
      <c r="AR180" s="10" t="str">
        <f t="shared" si="600"/>
        <v>5E3F</v>
      </c>
      <c r="AS180" s="10" t="str">
        <f t="shared" si="600"/>
        <v>5E40</v>
      </c>
      <c r="AT180" s="10" t="str">
        <f t="shared" si="600"/>
        <v>5E41</v>
      </c>
      <c r="AU180" s="10" t="str">
        <f t="shared" si="600"/>
        <v>5E42</v>
      </c>
      <c r="AV180" s="10" t="str">
        <f t="shared" si="600"/>
        <v>5E43</v>
      </c>
      <c r="AW180" s="10" t="str">
        <f t="shared" si="600"/>
        <v>5E44</v>
      </c>
      <c r="AX180" s="10" t="str">
        <f t="shared" si="600"/>
        <v>5E45</v>
      </c>
      <c r="AY180" s="11" t="str">
        <f t="shared" si="600"/>
        <v>5E46</v>
      </c>
      <c r="AZ180" s="10" t="str">
        <f t="shared" si="600"/>
        <v>5E47</v>
      </c>
      <c r="BA180" s="10" t="str">
        <f t="shared" si="600"/>
        <v>5E48</v>
      </c>
      <c r="BB180" s="10" t="str">
        <f t="shared" si="600"/>
        <v>5E49</v>
      </c>
      <c r="BC180" s="10" t="str">
        <f t="shared" si="600"/>
        <v>5E4A</v>
      </c>
      <c r="BD180" s="10" t="str">
        <f t="shared" si="600"/>
        <v>5E4B</v>
      </c>
      <c r="BE180" s="10" t="str">
        <f t="shared" si="600"/>
        <v>5E4C</v>
      </c>
      <c r="BF180" s="10" t="str">
        <f t="shared" si="600"/>
        <v>5E4D</v>
      </c>
      <c r="BG180" s="10" t="str">
        <f t="shared" si="600"/>
        <v>5E4E</v>
      </c>
      <c r="BH180" s="10" t="str">
        <f t="shared" si="600"/>
        <v>5E4F</v>
      </c>
      <c r="BI180" s="10" t="str">
        <f t="shared" si="600"/>
        <v>5E50</v>
      </c>
      <c r="BJ180" s="10" t="str">
        <f t="shared" si="600"/>
        <v>5E51</v>
      </c>
      <c r="BK180" s="10" t="str">
        <f t="shared" si="600"/>
        <v>5E52</v>
      </c>
      <c r="BL180" s="10" t="str">
        <f t="shared" si="600"/>
        <v>5E53</v>
      </c>
      <c r="BM180" s="10" t="str">
        <f t="shared" si="600"/>
        <v>5E54</v>
      </c>
      <c r="BN180" s="10" t="str">
        <f t="shared" si="600"/>
        <v>5E55</v>
      </c>
      <c r="BQ180">
        <f t="shared" si="571"/>
        <v>0</v>
      </c>
      <c r="BS180">
        <f t="shared" si="572"/>
        <v>0</v>
      </c>
    </row>
    <row r="181" spans="1:71" ht="26.5" x14ac:dyDescent="0.55000000000000004">
      <c r="A181">
        <f>A179+64*32</f>
        <v>182272</v>
      </c>
      <c r="B181" s="2" t="str">
        <f>DEC2HEX(A181,5)</f>
        <v>2C800</v>
      </c>
      <c r="C181" s="6" t="str">
        <f>CHAR(24150+C$1)</f>
        <v>渣</v>
      </c>
      <c r="D181" s="6" t="str">
        <f t="shared" ref="D181:BN181" si="601">CHAR(24150+D$1)</f>
        <v>湫</v>
      </c>
      <c r="E181" s="6" t="str">
        <f t="shared" si="601"/>
        <v>渫</v>
      </c>
      <c r="F181" s="6" t="str">
        <f t="shared" si="601"/>
        <v>湶</v>
      </c>
      <c r="G181" s="6" t="str">
        <f t="shared" si="601"/>
        <v>湍</v>
      </c>
      <c r="H181" s="6" t="str">
        <f t="shared" si="601"/>
        <v>渟</v>
      </c>
      <c r="I181" s="6" t="str">
        <f t="shared" si="601"/>
        <v>湃</v>
      </c>
      <c r="J181" s="6" t="str">
        <f t="shared" si="601"/>
        <v>渺</v>
      </c>
      <c r="K181" s="6" t="str">
        <f t="shared" si="601"/>
        <v>湎</v>
      </c>
      <c r="L181" s="6" t="str">
        <f t="shared" si="601"/>
        <v>渤</v>
      </c>
      <c r="M181" s="6" t="str">
        <f t="shared" si="601"/>
        <v>滿</v>
      </c>
      <c r="N181" s="6" t="str">
        <f t="shared" si="601"/>
        <v>渝</v>
      </c>
      <c r="O181" s="6" t="str">
        <f t="shared" si="601"/>
        <v>游</v>
      </c>
      <c r="P181" s="6" t="str">
        <f t="shared" si="601"/>
        <v>溂</v>
      </c>
      <c r="Q181" s="6" t="str">
        <f t="shared" si="601"/>
        <v>溪</v>
      </c>
      <c r="R181" s="6" t="str">
        <f t="shared" si="601"/>
        <v>溘</v>
      </c>
      <c r="S181" s="6" t="str">
        <f t="shared" si="601"/>
        <v>滉</v>
      </c>
      <c r="T181" s="6" t="str">
        <f t="shared" si="601"/>
        <v>溷</v>
      </c>
      <c r="U181" s="6" t="str">
        <f t="shared" si="601"/>
        <v>滓</v>
      </c>
      <c r="V181" s="6" t="str">
        <f t="shared" si="601"/>
        <v>溽</v>
      </c>
      <c r="W181" s="6" t="str">
        <f t="shared" si="601"/>
        <v>溯</v>
      </c>
      <c r="X181" s="6" t="str">
        <f t="shared" si="601"/>
        <v>滄</v>
      </c>
      <c r="Y181" s="6" t="str">
        <f t="shared" si="601"/>
        <v>溲</v>
      </c>
      <c r="Z181" s="6" t="str">
        <f t="shared" si="601"/>
        <v>滔</v>
      </c>
      <c r="AA181" s="6" t="str">
        <f t="shared" si="601"/>
        <v>滕</v>
      </c>
      <c r="AB181" s="6" t="str">
        <f t="shared" si="601"/>
        <v>溏</v>
      </c>
      <c r="AC181" s="6" t="str">
        <f t="shared" si="601"/>
        <v>溥</v>
      </c>
      <c r="AD181" s="6" t="str">
        <f t="shared" si="601"/>
        <v>滂</v>
      </c>
      <c r="AE181" s="6" t="str">
        <f t="shared" si="601"/>
        <v>溟</v>
      </c>
      <c r="AF181" s="6" t="str">
        <f t="shared" si="601"/>
        <v>潁</v>
      </c>
      <c r="AG181" s="6" t="str">
        <f t="shared" si="601"/>
        <v>漑</v>
      </c>
      <c r="AH181" s="6" t="str">
        <f t="shared" si="601"/>
        <v>灌</v>
      </c>
      <c r="AI181" s="6" t="str">
        <f t="shared" si="601"/>
        <v>滬</v>
      </c>
      <c r="AJ181" s="6" t="str">
        <f t="shared" si="601"/>
        <v>滸</v>
      </c>
      <c r="AK181" s="6" t="str">
        <f t="shared" si="601"/>
        <v>滾</v>
      </c>
      <c r="AL181" s="6" t="str">
        <f t="shared" si="601"/>
        <v>漿</v>
      </c>
      <c r="AM181" s="6" t="str">
        <f t="shared" si="601"/>
        <v>滲</v>
      </c>
      <c r="AN181" s="6" t="str">
        <f t="shared" si="601"/>
        <v>漱</v>
      </c>
      <c r="AO181" s="6" t="str">
        <f t="shared" si="601"/>
        <v>滯</v>
      </c>
      <c r="AP181" s="6" t="str">
        <f t="shared" si="601"/>
        <v>漲</v>
      </c>
      <c r="AQ181" s="6" t="str">
        <f t="shared" si="601"/>
        <v>滌</v>
      </c>
      <c r="AR181" s="6" t="str">
        <f>CHAR(24353+AR$1-41)</f>
        <v>漾</v>
      </c>
      <c r="AS181" s="6" t="str">
        <f t="shared" ref="AS181:BN181" si="602">CHAR(24353+AS$1-41)</f>
        <v>漓</v>
      </c>
      <c r="AT181" s="6" t="str">
        <f t="shared" si="602"/>
        <v>滷</v>
      </c>
      <c r="AU181" s="6" t="str">
        <f t="shared" si="602"/>
        <v>澆</v>
      </c>
      <c r="AV181" s="6" t="str">
        <f t="shared" si="602"/>
        <v>潺</v>
      </c>
      <c r="AW181" s="6" t="str">
        <f t="shared" si="602"/>
        <v>潸</v>
      </c>
      <c r="AX181" s="6" t="str">
        <f t="shared" si="602"/>
        <v>澁</v>
      </c>
      <c r="AY181" s="6" t="str">
        <f t="shared" si="602"/>
        <v>澀</v>
      </c>
      <c r="AZ181" s="6" t="str">
        <f t="shared" si="602"/>
        <v>潯</v>
      </c>
      <c r="BA181" s="6" t="str">
        <f t="shared" si="602"/>
        <v>潛</v>
      </c>
      <c r="BB181" s="6" t="str">
        <f t="shared" si="602"/>
        <v>濳</v>
      </c>
      <c r="BC181" s="6" t="str">
        <f t="shared" si="602"/>
        <v>潭</v>
      </c>
      <c r="BD181" s="6" t="str">
        <f t="shared" si="602"/>
        <v>澂</v>
      </c>
      <c r="BE181" s="6" t="str">
        <f t="shared" si="602"/>
        <v>潼</v>
      </c>
      <c r="BF181" s="6" t="str">
        <f t="shared" si="602"/>
        <v>潘</v>
      </c>
      <c r="BG181" s="6" t="str">
        <f t="shared" si="602"/>
        <v>澎</v>
      </c>
      <c r="BH181" s="6" t="str">
        <f t="shared" si="602"/>
        <v>澑</v>
      </c>
      <c r="BI181" s="6" t="str">
        <f t="shared" si="602"/>
        <v>濂</v>
      </c>
      <c r="BJ181" s="6" t="str">
        <f t="shared" si="602"/>
        <v>潦</v>
      </c>
      <c r="BK181" s="6" t="str">
        <f t="shared" si="602"/>
        <v>澳</v>
      </c>
      <c r="BL181" s="6" t="str">
        <f t="shared" si="602"/>
        <v>澣</v>
      </c>
      <c r="BM181" s="6" t="str">
        <f t="shared" si="602"/>
        <v>澡</v>
      </c>
      <c r="BN181" s="6" t="str">
        <f t="shared" si="602"/>
        <v>澤</v>
      </c>
      <c r="BP181" s="3" t="s">
        <v>519</v>
      </c>
      <c r="BQ181">
        <f t="shared" si="571"/>
        <v>24150</v>
      </c>
      <c r="BR181" s="3" t="s">
        <v>520</v>
      </c>
      <c r="BS181">
        <f t="shared" si="572"/>
        <v>24353</v>
      </c>
    </row>
    <row r="182" spans="1:71" x14ac:dyDescent="0.55000000000000004">
      <c r="C182" s="11" t="str">
        <f>DEC2HEX(CODE(C181),4)</f>
        <v>5E56</v>
      </c>
      <c r="D182" s="10" t="str">
        <f>DEC2HEX(CODE(D181),4)</f>
        <v>5E57</v>
      </c>
      <c r="E182" s="10" t="str">
        <f t="shared" ref="E182:AH182" si="603">DEC2HEX(CODE(E181),4)</f>
        <v>5E58</v>
      </c>
      <c r="F182" s="10" t="str">
        <f t="shared" si="603"/>
        <v>5E59</v>
      </c>
      <c r="G182" s="10" t="str">
        <f t="shared" si="603"/>
        <v>5E5A</v>
      </c>
      <c r="H182" s="10" t="str">
        <f t="shared" si="603"/>
        <v>5E5B</v>
      </c>
      <c r="I182" s="10" t="str">
        <f t="shared" si="603"/>
        <v>5E5C</v>
      </c>
      <c r="J182" s="10" t="str">
        <f t="shared" si="603"/>
        <v>5E5D</v>
      </c>
      <c r="K182" s="10" t="str">
        <f t="shared" si="603"/>
        <v>5E5E</v>
      </c>
      <c r="L182" s="10" t="str">
        <f t="shared" si="603"/>
        <v>5E5F</v>
      </c>
      <c r="M182" s="10" t="str">
        <f t="shared" si="603"/>
        <v>5E60</v>
      </c>
      <c r="N182" s="10" t="str">
        <f t="shared" si="603"/>
        <v>5E61</v>
      </c>
      <c r="O182" s="10" t="str">
        <f t="shared" si="603"/>
        <v>5E62</v>
      </c>
      <c r="P182" s="10" t="str">
        <f t="shared" si="603"/>
        <v>5E63</v>
      </c>
      <c r="Q182" s="10" t="str">
        <f t="shared" si="603"/>
        <v>5E64</v>
      </c>
      <c r="R182" s="10" t="str">
        <f t="shared" si="603"/>
        <v>5E65</v>
      </c>
      <c r="S182" s="11" t="str">
        <f t="shared" si="603"/>
        <v>5E66</v>
      </c>
      <c r="T182" s="10" t="str">
        <f t="shared" si="603"/>
        <v>5E67</v>
      </c>
      <c r="U182" s="10" t="str">
        <f t="shared" si="603"/>
        <v>5E68</v>
      </c>
      <c r="V182" s="10" t="str">
        <f t="shared" si="603"/>
        <v>5E69</v>
      </c>
      <c r="W182" s="10" t="str">
        <f t="shared" si="603"/>
        <v>5E6A</v>
      </c>
      <c r="X182" s="10" t="str">
        <f t="shared" si="603"/>
        <v>5E6B</v>
      </c>
      <c r="Y182" s="10" t="str">
        <f t="shared" si="603"/>
        <v>5E6C</v>
      </c>
      <c r="Z182" s="10" t="str">
        <f t="shared" si="603"/>
        <v>5E6D</v>
      </c>
      <c r="AA182" s="10" t="str">
        <f t="shared" si="603"/>
        <v>5E6E</v>
      </c>
      <c r="AB182" s="10" t="str">
        <f t="shared" si="603"/>
        <v>5E6F</v>
      </c>
      <c r="AC182" s="10" t="str">
        <f t="shared" si="603"/>
        <v>5E70</v>
      </c>
      <c r="AD182" s="10" t="str">
        <f t="shared" si="603"/>
        <v>5E71</v>
      </c>
      <c r="AE182" s="10" t="str">
        <f t="shared" si="603"/>
        <v>5E72</v>
      </c>
      <c r="AF182" s="10" t="str">
        <f t="shared" si="603"/>
        <v>5E73</v>
      </c>
      <c r="AG182" s="10" t="str">
        <f t="shared" si="603"/>
        <v>5E74</v>
      </c>
      <c r="AH182" s="10" t="str">
        <f t="shared" si="603"/>
        <v>5E75</v>
      </c>
      <c r="AI182" s="11" t="str">
        <f>DEC2HEX(CODE(AI181),4)</f>
        <v>5E76</v>
      </c>
      <c r="AJ182" s="10" t="str">
        <f>DEC2HEX(CODE(AJ181),4)</f>
        <v>5E77</v>
      </c>
      <c r="AK182" s="10" t="str">
        <f t="shared" ref="AK182:BN182" si="604">DEC2HEX(CODE(AK181),4)</f>
        <v>5E78</v>
      </c>
      <c r="AL182" s="10" t="str">
        <f t="shared" si="604"/>
        <v>5E79</v>
      </c>
      <c r="AM182" s="10" t="str">
        <f t="shared" si="604"/>
        <v>5E7A</v>
      </c>
      <c r="AN182" s="10" t="str">
        <f t="shared" si="604"/>
        <v>5E7B</v>
      </c>
      <c r="AO182" s="10" t="str">
        <f t="shared" si="604"/>
        <v>5E7C</v>
      </c>
      <c r="AP182" s="10" t="str">
        <f t="shared" si="604"/>
        <v>5E7D</v>
      </c>
      <c r="AQ182" s="10" t="str">
        <f t="shared" si="604"/>
        <v>5E7E</v>
      </c>
      <c r="AR182" s="10" t="str">
        <f t="shared" si="604"/>
        <v>5F21</v>
      </c>
      <c r="AS182" s="10" t="str">
        <f t="shared" si="604"/>
        <v>5F22</v>
      </c>
      <c r="AT182" s="10" t="str">
        <f t="shared" si="604"/>
        <v>5F23</v>
      </c>
      <c r="AU182" s="10" t="str">
        <f t="shared" si="604"/>
        <v>5F24</v>
      </c>
      <c r="AV182" s="10" t="str">
        <f t="shared" si="604"/>
        <v>5F25</v>
      </c>
      <c r="AW182" s="10" t="str">
        <f t="shared" si="604"/>
        <v>5F26</v>
      </c>
      <c r="AX182" s="10" t="str">
        <f t="shared" si="604"/>
        <v>5F27</v>
      </c>
      <c r="AY182" s="11" t="str">
        <f t="shared" si="604"/>
        <v>5F28</v>
      </c>
      <c r="AZ182" s="10" t="str">
        <f t="shared" si="604"/>
        <v>5F29</v>
      </c>
      <c r="BA182" s="10" t="str">
        <f t="shared" si="604"/>
        <v>5F2A</v>
      </c>
      <c r="BB182" s="10" t="str">
        <f t="shared" si="604"/>
        <v>5F2B</v>
      </c>
      <c r="BC182" s="10" t="str">
        <f t="shared" si="604"/>
        <v>5F2C</v>
      </c>
      <c r="BD182" s="10" t="str">
        <f t="shared" si="604"/>
        <v>5F2D</v>
      </c>
      <c r="BE182" s="10" t="str">
        <f t="shared" si="604"/>
        <v>5F2E</v>
      </c>
      <c r="BF182" s="10" t="str">
        <f t="shared" si="604"/>
        <v>5F2F</v>
      </c>
      <c r="BG182" s="10" t="str">
        <f t="shared" si="604"/>
        <v>5F30</v>
      </c>
      <c r="BH182" s="10" t="str">
        <f t="shared" si="604"/>
        <v>5F31</v>
      </c>
      <c r="BI182" s="10" t="str">
        <f t="shared" si="604"/>
        <v>5F32</v>
      </c>
      <c r="BJ182" s="10" t="str">
        <f t="shared" si="604"/>
        <v>5F33</v>
      </c>
      <c r="BK182" s="10" t="str">
        <f t="shared" si="604"/>
        <v>5F34</v>
      </c>
      <c r="BL182" s="10" t="str">
        <f t="shared" si="604"/>
        <v>5F35</v>
      </c>
      <c r="BM182" s="10" t="str">
        <f t="shared" si="604"/>
        <v>5F36</v>
      </c>
      <c r="BN182" s="10" t="str">
        <f t="shared" si="604"/>
        <v>5F37</v>
      </c>
      <c r="BQ182">
        <f t="shared" si="571"/>
        <v>0</v>
      </c>
      <c r="BS182">
        <f t="shared" si="572"/>
        <v>0</v>
      </c>
    </row>
    <row r="183" spans="1:71" ht="26.5" x14ac:dyDescent="0.55000000000000004">
      <c r="A183">
        <f>A181+64*32</f>
        <v>184320</v>
      </c>
      <c r="B183" s="2" t="str">
        <f>DEC2HEX(A183,5)</f>
        <v>2D000</v>
      </c>
      <c r="C183" s="6" t="str">
        <f>CHAR(24376+C$1)</f>
        <v>澹</v>
      </c>
      <c r="D183" s="6" t="str">
        <f t="shared" ref="D183:BN183" si="605">CHAR(24376+D$1)</f>
        <v>濆</v>
      </c>
      <c r="E183" s="6" t="str">
        <f t="shared" si="605"/>
        <v>澪</v>
      </c>
      <c r="F183" s="6" t="str">
        <f t="shared" si="605"/>
        <v>濟</v>
      </c>
      <c r="G183" s="6" t="str">
        <f t="shared" si="605"/>
        <v>濕</v>
      </c>
      <c r="H183" s="6" t="str">
        <f t="shared" si="605"/>
        <v>濬</v>
      </c>
      <c r="I183" s="6" t="str">
        <f t="shared" si="605"/>
        <v>濔</v>
      </c>
      <c r="J183" s="6" t="str">
        <f t="shared" si="605"/>
        <v>濘</v>
      </c>
      <c r="K183" s="6" t="str">
        <f t="shared" si="605"/>
        <v>濱</v>
      </c>
      <c r="L183" s="6" t="str">
        <f t="shared" si="605"/>
        <v>濮</v>
      </c>
      <c r="M183" s="6" t="str">
        <f t="shared" si="605"/>
        <v>濛</v>
      </c>
      <c r="N183" s="6" t="str">
        <f t="shared" si="605"/>
        <v>瀉</v>
      </c>
      <c r="O183" s="6" t="str">
        <f t="shared" si="605"/>
        <v>瀋</v>
      </c>
      <c r="P183" s="6" t="str">
        <f t="shared" si="605"/>
        <v>濺</v>
      </c>
      <c r="Q183" s="6" t="str">
        <f t="shared" si="605"/>
        <v>瀑</v>
      </c>
      <c r="R183" s="6" t="str">
        <f t="shared" si="605"/>
        <v>瀁</v>
      </c>
      <c r="S183" s="6" t="str">
        <f t="shared" si="605"/>
        <v>瀏</v>
      </c>
      <c r="T183" s="6" t="str">
        <f t="shared" si="605"/>
        <v>濾</v>
      </c>
      <c r="U183" s="6" t="str">
        <f t="shared" si="605"/>
        <v>瀛</v>
      </c>
      <c r="V183" s="6" t="str">
        <f t="shared" si="605"/>
        <v>瀚</v>
      </c>
      <c r="W183" s="6" t="str">
        <f t="shared" si="605"/>
        <v>潴</v>
      </c>
      <c r="X183" s="6" t="str">
        <f t="shared" si="605"/>
        <v>瀝</v>
      </c>
      <c r="Y183" s="6" t="str">
        <f t="shared" si="605"/>
        <v>瀘</v>
      </c>
      <c r="Z183" s="6" t="str">
        <f t="shared" si="605"/>
        <v>瀟</v>
      </c>
      <c r="AA183" s="6" t="str">
        <f t="shared" si="605"/>
        <v>瀰</v>
      </c>
      <c r="AB183" s="6" t="str">
        <f t="shared" si="605"/>
        <v>瀾</v>
      </c>
      <c r="AC183" s="6" t="str">
        <f t="shared" si="605"/>
        <v>瀲</v>
      </c>
      <c r="AD183" s="6" t="str">
        <f t="shared" si="605"/>
        <v>灑</v>
      </c>
      <c r="AE183" s="6" t="str">
        <f t="shared" si="605"/>
        <v>灣</v>
      </c>
      <c r="AF183" s="6" t="str">
        <f t="shared" si="605"/>
        <v>炙</v>
      </c>
      <c r="AG183" s="6" t="str">
        <f t="shared" si="605"/>
        <v>炒</v>
      </c>
      <c r="AH183" s="6" t="str">
        <f t="shared" si="605"/>
        <v>炯</v>
      </c>
      <c r="AI183" s="6" t="str">
        <f t="shared" si="605"/>
        <v>烱</v>
      </c>
      <c r="AJ183" s="6" t="str">
        <f t="shared" si="605"/>
        <v>炬</v>
      </c>
      <c r="AK183" s="6" t="str">
        <f t="shared" si="605"/>
        <v>炸</v>
      </c>
      <c r="AL183" s="6" t="str">
        <f t="shared" si="605"/>
        <v>炳</v>
      </c>
      <c r="AM183" s="6" t="str">
        <f t="shared" si="605"/>
        <v>炮</v>
      </c>
      <c r="AN183" s="6" t="str">
        <f t="shared" si="605"/>
        <v>烟</v>
      </c>
      <c r="AO183" s="6" t="str">
        <f t="shared" si="605"/>
        <v>烋</v>
      </c>
      <c r="AP183" s="6" t="str">
        <f t="shared" si="605"/>
        <v>烝</v>
      </c>
      <c r="AQ183" s="6" t="str">
        <f t="shared" si="605"/>
        <v>烙</v>
      </c>
      <c r="AR183" s="6" t="str">
        <f t="shared" si="605"/>
        <v>焉</v>
      </c>
      <c r="AS183" s="6" t="str">
        <f t="shared" si="605"/>
        <v>烽</v>
      </c>
      <c r="AT183" s="6" t="str">
        <f t="shared" si="605"/>
        <v>焜</v>
      </c>
      <c r="AU183" s="6" t="str">
        <f t="shared" si="605"/>
        <v>焙</v>
      </c>
      <c r="AV183" s="6" t="str">
        <f t="shared" si="605"/>
        <v>煥</v>
      </c>
      <c r="AW183" s="6" t="str">
        <f t="shared" si="605"/>
        <v>煕</v>
      </c>
      <c r="AX183" s="6" t="str">
        <f t="shared" si="605"/>
        <v>熈</v>
      </c>
      <c r="AY183" s="6" t="str">
        <f t="shared" si="605"/>
        <v>煦</v>
      </c>
      <c r="AZ183" s="6" t="str">
        <f t="shared" si="605"/>
        <v>煢</v>
      </c>
      <c r="BA183" s="6" t="str">
        <f t="shared" si="605"/>
        <v>煌</v>
      </c>
      <c r="BB183" s="6" t="str">
        <f t="shared" si="605"/>
        <v>煖</v>
      </c>
      <c r="BC183" s="6" t="str">
        <f t="shared" si="605"/>
        <v>煬</v>
      </c>
      <c r="BD183" s="6" t="str">
        <f t="shared" si="605"/>
        <v>熏</v>
      </c>
      <c r="BE183" s="6" t="str">
        <f t="shared" si="605"/>
        <v>燻</v>
      </c>
      <c r="BF183" s="6" t="str">
        <f t="shared" si="605"/>
        <v>熄</v>
      </c>
      <c r="BG183" s="6" t="str">
        <f t="shared" si="605"/>
        <v>熕</v>
      </c>
      <c r="BH183" s="6" t="str">
        <f t="shared" si="605"/>
        <v>熨</v>
      </c>
      <c r="BI183" s="6" t="str">
        <f t="shared" si="605"/>
        <v>熬</v>
      </c>
      <c r="BJ183" s="6" t="str">
        <f t="shared" si="605"/>
        <v>燗</v>
      </c>
      <c r="BK183" s="6" t="str">
        <f t="shared" si="605"/>
        <v>熹</v>
      </c>
      <c r="BL183" s="6" t="str">
        <f>CHAR(24376+BL$1)</f>
        <v>熾</v>
      </c>
      <c r="BM183" s="6" t="str">
        <f t="shared" si="605"/>
        <v>燒</v>
      </c>
      <c r="BN183" s="6" t="str">
        <f t="shared" si="605"/>
        <v>燉</v>
      </c>
      <c r="BP183" s="3" t="s">
        <v>521</v>
      </c>
      <c r="BQ183">
        <f t="shared" si="571"/>
        <v>24376</v>
      </c>
      <c r="BS183">
        <f t="shared" si="572"/>
        <v>0</v>
      </c>
    </row>
    <row r="184" spans="1:71" x14ac:dyDescent="0.55000000000000004">
      <c r="C184" s="11" t="str">
        <f>DEC2HEX(CODE(C183),4)</f>
        <v>5F38</v>
      </c>
      <c r="D184" s="10" t="str">
        <f>DEC2HEX(CODE(D183),4)</f>
        <v>5F39</v>
      </c>
      <c r="E184" s="10" t="str">
        <f t="shared" ref="E184:AH184" si="606">DEC2HEX(CODE(E183),4)</f>
        <v>5F3A</v>
      </c>
      <c r="F184" s="10" t="str">
        <f t="shared" si="606"/>
        <v>5F3B</v>
      </c>
      <c r="G184" s="10" t="str">
        <f t="shared" si="606"/>
        <v>5F3C</v>
      </c>
      <c r="H184" s="10" t="str">
        <f t="shared" si="606"/>
        <v>5F3D</v>
      </c>
      <c r="I184" s="10" t="str">
        <f t="shared" si="606"/>
        <v>5F3E</v>
      </c>
      <c r="J184" s="10" t="str">
        <f t="shared" si="606"/>
        <v>5F3F</v>
      </c>
      <c r="K184" s="10" t="str">
        <f t="shared" si="606"/>
        <v>5F40</v>
      </c>
      <c r="L184" s="10" t="str">
        <f t="shared" si="606"/>
        <v>5F41</v>
      </c>
      <c r="M184" s="10" t="str">
        <f t="shared" si="606"/>
        <v>5F42</v>
      </c>
      <c r="N184" s="10" t="str">
        <f t="shared" si="606"/>
        <v>5F43</v>
      </c>
      <c r="O184" s="10" t="str">
        <f t="shared" si="606"/>
        <v>5F44</v>
      </c>
      <c r="P184" s="10" t="str">
        <f t="shared" si="606"/>
        <v>5F45</v>
      </c>
      <c r="Q184" s="10" t="str">
        <f t="shared" si="606"/>
        <v>5F46</v>
      </c>
      <c r="R184" s="10" t="str">
        <f t="shared" si="606"/>
        <v>5F47</v>
      </c>
      <c r="S184" s="11" t="str">
        <f t="shared" si="606"/>
        <v>5F48</v>
      </c>
      <c r="T184" s="10" t="str">
        <f t="shared" si="606"/>
        <v>5F49</v>
      </c>
      <c r="U184" s="10" t="str">
        <f t="shared" si="606"/>
        <v>5F4A</v>
      </c>
      <c r="V184" s="10" t="str">
        <f t="shared" si="606"/>
        <v>5F4B</v>
      </c>
      <c r="W184" s="10" t="str">
        <f t="shared" si="606"/>
        <v>5F4C</v>
      </c>
      <c r="X184" s="10" t="str">
        <f t="shared" si="606"/>
        <v>5F4D</v>
      </c>
      <c r="Y184" s="10" t="str">
        <f t="shared" si="606"/>
        <v>5F4E</v>
      </c>
      <c r="Z184" s="10" t="str">
        <f t="shared" si="606"/>
        <v>5F4F</v>
      </c>
      <c r="AA184" s="10" t="str">
        <f t="shared" si="606"/>
        <v>5F50</v>
      </c>
      <c r="AB184" s="10" t="str">
        <f t="shared" si="606"/>
        <v>5F51</v>
      </c>
      <c r="AC184" s="10" t="str">
        <f t="shared" si="606"/>
        <v>5F52</v>
      </c>
      <c r="AD184" s="10" t="str">
        <f t="shared" si="606"/>
        <v>5F53</v>
      </c>
      <c r="AE184" s="10" t="str">
        <f t="shared" si="606"/>
        <v>5F54</v>
      </c>
      <c r="AF184" s="10" t="str">
        <f t="shared" si="606"/>
        <v>5F55</v>
      </c>
      <c r="AG184" s="10" t="str">
        <f t="shared" si="606"/>
        <v>5F56</v>
      </c>
      <c r="AH184" s="10" t="str">
        <f t="shared" si="606"/>
        <v>5F57</v>
      </c>
      <c r="AI184" s="11" t="str">
        <f>DEC2HEX(CODE(AI183),4)</f>
        <v>5F58</v>
      </c>
      <c r="AJ184" s="10" t="str">
        <f>DEC2HEX(CODE(AJ183),4)</f>
        <v>5F59</v>
      </c>
      <c r="AK184" s="10" t="str">
        <f t="shared" ref="AK184:BN184" si="607">DEC2HEX(CODE(AK183),4)</f>
        <v>5F5A</v>
      </c>
      <c r="AL184" s="10" t="str">
        <f t="shared" si="607"/>
        <v>5F5B</v>
      </c>
      <c r="AM184" s="10" t="str">
        <f t="shared" si="607"/>
        <v>5F5C</v>
      </c>
      <c r="AN184" s="10" t="str">
        <f t="shared" si="607"/>
        <v>5F5D</v>
      </c>
      <c r="AO184" s="10" t="str">
        <f t="shared" si="607"/>
        <v>5F5E</v>
      </c>
      <c r="AP184" s="10" t="str">
        <f t="shared" si="607"/>
        <v>5F5F</v>
      </c>
      <c r="AQ184" s="10" t="str">
        <f t="shared" si="607"/>
        <v>5F60</v>
      </c>
      <c r="AR184" s="10" t="str">
        <f t="shared" si="607"/>
        <v>5F61</v>
      </c>
      <c r="AS184" s="10" t="str">
        <f t="shared" si="607"/>
        <v>5F62</v>
      </c>
      <c r="AT184" s="10" t="str">
        <f t="shared" si="607"/>
        <v>5F63</v>
      </c>
      <c r="AU184" s="10" t="str">
        <f t="shared" si="607"/>
        <v>5F64</v>
      </c>
      <c r="AV184" s="10" t="str">
        <f t="shared" si="607"/>
        <v>5F65</v>
      </c>
      <c r="AW184" s="10" t="str">
        <f t="shared" si="607"/>
        <v>5F66</v>
      </c>
      <c r="AX184" s="10" t="str">
        <f t="shared" si="607"/>
        <v>5F67</v>
      </c>
      <c r="AY184" s="11" t="str">
        <f t="shared" si="607"/>
        <v>5F68</v>
      </c>
      <c r="AZ184" s="10" t="str">
        <f t="shared" si="607"/>
        <v>5F69</v>
      </c>
      <c r="BA184" s="10" t="str">
        <f t="shared" si="607"/>
        <v>5F6A</v>
      </c>
      <c r="BB184" s="10" t="str">
        <f t="shared" si="607"/>
        <v>5F6B</v>
      </c>
      <c r="BC184" s="10" t="str">
        <f t="shared" si="607"/>
        <v>5F6C</v>
      </c>
      <c r="BD184" s="10" t="str">
        <f t="shared" si="607"/>
        <v>5F6D</v>
      </c>
      <c r="BE184" s="10" t="str">
        <f t="shared" si="607"/>
        <v>5F6E</v>
      </c>
      <c r="BF184" s="10" t="str">
        <f t="shared" si="607"/>
        <v>5F6F</v>
      </c>
      <c r="BG184" s="10" t="str">
        <f t="shared" si="607"/>
        <v>5F70</v>
      </c>
      <c r="BH184" s="10" t="str">
        <f t="shared" si="607"/>
        <v>5F71</v>
      </c>
      <c r="BI184" s="10" t="str">
        <f t="shared" si="607"/>
        <v>5F72</v>
      </c>
      <c r="BJ184" s="10" t="str">
        <f t="shared" si="607"/>
        <v>5F73</v>
      </c>
      <c r="BK184" s="10" t="str">
        <f t="shared" si="607"/>
        <v>5F74</v>
      </c>
      <c r="BL184" s="10" t="str">
        <f t="shared" si="607"/>
        <v>5F75</v>
      </c>
      <c r="BM184" s="10" t="str">
        <f t="shared" si="607"/>
        <v>5F76</v>
      </c>
      <c r="BN184" s="10" t="str">
        <f t="shared" si="607"/>
        <v>5F77</v>
      </c>
      <c r="BQ184">
        <f t="shared" si="571"/>
        <v>0</v>
      </c>
      <c r="BS184">
        <f t="shared" si="572"/>
        <v>0</v>
      </c>
    </row>
    <row r="185" spans="1:71" ht="26.5" x14ac:dyDescent="0.55000000000000004">
      <c r="A185">
        <f>A183+64*32</f>
        <v>186368</v>
      </c>
      <c r="B185" s="2" t="str">
        <f>DEC2HEX(A185,5)</f>
        <v>2D800</v>
      </c>
      <c r="C185" s="6" t="str">
        <f>CHAR(24440+C$1)</f>
        <v>燔</v>
      </c>
      <c r="D185" s="6" t="str">
        <f t="shared" ref="D185:N185" si="608">CHAR(24440+D$1)</f>
        <v>燎</v>
      </c>
      <c r="E185" s="6" t="str">
        <f t="shared" si="608"/>
        <v>燠</v>
      </c>
      <c r="F185" s="6" t="str">
        <f t="shared" si="608"/>
        <v>燬</v>
      </c>
      <c r="G185" s="6" t="str">
        <f t="shared" si="608"/>
        <v>燧</v>
      </c>
      <c r="H185" s="6" t="str">
        <f t="shared" si="608"/>
        <v>燵</v>
      </c>
      <c r="I185" s="6" t="str">
        <f t="shared" si="608"/>
        <v>燼</v>
      </c>
      <c r="J185" s="6" t="str">
        <f>CHAR(24609+J$1-7)</f>
        <v>燹</v>
      </c>
      <c r="K185" s="6" t="str">
        <f t="shared" ref="K185:BN185" si="609">CHAR(24609+K$1-7)</f>
        <v>燿</v>
      </c>
      <c r="L185" s="6" t="str">
        <f t="shared" si="609"/>
        <v>爍</v>
      </c>
      <c r="M185" s="6" t="str">
        <f t="shared" si="609"/>
        <v>爐</v>
      </c>
      <c r="N185" s="6" t="str">
        <f t="shared" si="609"/>
        <v>爛</v>
      </c>
      <c r="O185" s="6" t="str">
        <f t="shared" si="609"/>
        <v>爨</v>
      </c>
      <c r="P185" s="6" t="str">
        <f t="shared" si="609"/>
        <v>爭</v>
      </c>
      <c r="Q185" s="6" t="str">
        <f t="shared" si="609"/>
        <v>爬</v>
      </c>
      <c r="R185" s="6" t="str">
        <f t="shared" si="609"/>
        <v>爰</v>
      </c>
      <c r="S185" s="6" t="str">
        <f t="shared" si="609"/>
        <v>爲</v>
      </c>
      <c r="T185" s="6" t="str">
        <f t="shared" si="609"/>
        <v>爻</v>
      </c>
      <c r="U185" s="6" t="str">
        <f t="shared" si="609"/>
        <v>爼</v>
      </c>
      <c r="V185" s="6" t="str">
        <f t="shared" si="609"/>
        <v>爿</v>
      </c>
      <c r="W185" s="6" t="str">
        <f t="shared" si="609"/>
        <v>牀</v>
      </c>
      <c r="X185" s="6" t="str">
        <f t="shared" si="609"/>
        <v>牆</v>
      </c>
      <c r="Y185" s="6" t="str">
        <f t="shared" si="609"/>
        <v>牋</v>
      </c>
      <c r="Z185" s="6" t="str">
        <f t="shared" si="609"/>
        <v>牘</v>
      </c>
      <c r="AA185" s="6" t="str">
        <f t="shared" si="609"/>
        <v>牴</v>
      </c>
      <c r="AB185" s="6" t="str">
        <f t="shared" si="609"/>
        <v>牾</v>
      </c>
      <c r="AC185" s="6" t="str">
        <f t="shared" si="609"/>
        <v>犂</v>
      </c>
      <c r="AD185" s="6" t="str">
        <f t="shared" si="609"/>
        <v>犁</v>
      </c>
      <c r="AE185" s="6" t="str">
        <f t="shared" si="609"/>
        <v>犇</v>
      </c>
      <c r="AF185" s="6" t="str">
        <f t="shared" si="609"/>
        <v>犒</v>
      </c>
      <c r="AG185" s="6" t="str">
        <f t="shared" si="609"/>
        <v>犖</v>
      </c>
      <c r="AH185" s="6" t="str">
        <f t="shared" si="609"/>
        <v>犢</v>
      </c>
      <c r="AI185" s="6" t="str">
        <f t="shared" si="609"/>
        <v>犧</v>
      </c>
      <c r="AJ185" s="6" t="str">
        <f t="shared" si="609"/>
        <v>犹</v>
      </c>
      <c r="AK185" s="6" t="str">
        <f t="shared" si="609"/>
        <v>犲</v>
      </c>
      <c r="AL185" s="6" t="str">
        <f t="shared" si="609"/>
        <v>狃</v>
      </c>
      <c r="AM185" s="6" t="str">
        <f t="shared" si="609"/>
        <v>狆</v>
      </c>
      <c r="AN185" s="6" t="str">
        <f t="shared" si="609"/>
        <v>狄</v>
      </c>
      <c r="AO185" s="6" t="str">
        <f t="shared" si="609"/>
        <v>狎</v>
      </c>
      <c r="AP185" s="6" t="str">
        <f t="shared" si="609"/>
        <v>狒</v>
      </c>
      <c r="AQ185" s="6" t="str">
        <f t="shared" si="609"/>
        <v>狢</v>
      </c>
      <c r="AR185" s="6" t="str">
        <f t="shared" si="609"/>
        <v>狠</v>
      </c>
      <c r="AS185" s="6" t="str">
        <f t="shared" si="609"/>
        <v>狡</v>
      </c>
      <c r="AT185" s="6" t="str">
        <f t="shared" si="609"/>
        <v>狹</v>
      </c>
      <c r="AU185" s="6" t="str">
        <f t="shared" si="609"/>
        <v>狷</v>
      </c>
      <c r="AV185" s="6" t="str">
        <f t="shared" si="609"/>
        <v>倏</v>
      </c>
      <c r="AW185" s="6" t="str">
        <f t="shared" si="609"/>
        <v>猗</v>
      </c>
      <c r="AX185" s="6" t="str">
        <f t="shared" si="609"/>
        <v>猊</v>
      </c>
      <c r="AY185" s="6" t="str">
        <f t="shared" si="609"/>
        <v>猜</v>
      </c>
      <c r="AZ185" s="6" t="str">
        <f t="shared" si="609"/>
        <v>猖</v>
      </c>
      <c r="BA185" s="6" t="str">
        <f t="shared" si="609"/>
        <v>猝</v>
      </c>
      <c r="BB185" s="6" t="str">
        <f t="shared" si="609"/>
        <v>猴</v>
      </c>
      <c r="BC185" s="6" t="str">
        <f t="shared" si="609"/>
        <v>猯</v>
      </c>
      <c r="BD185" s="6" t="str">
        <f t="shared" si="609"/>
        <v>猩</v>
      </c>
      <c r="BE185" s="6" t="str">
        <f t="shared" si="609"/>
        <v>猥</v>
      </c>
      <c r="BF185" s="6" t="str">
        <f t="shared" si="609"/>
        <v>猾</v>
      </c>
      <c r="BG185" s="6" t="str">
        <f t="shared" si="609"/>
        <v>獎</v>
      </c>
      <c r="BH185" s="6" t="str">
        <f t="shared" si="609"/>
        <v>獏</v>
      </c>
      <c r="BI185" s="6" t="str">
        <f t="shared" si="609"/>
        <v>默</v>
      </c>
      <c r="BJ185" s="6" t="str">
        <f t="shared" si="609"/>
        <v>獗</v>
      </c>
      <c r="BK185" s="6" t="str">
        <f t="shared" si="609"/>
        <v>獪</v>
      </c>
      <c r="BL185" s="6" t="str">
        <f t="shared" si="609"/>
        <v>獨</v>
      </c>
      <c r="BM185" s="6" t="str">
        <f t="shared" si="609"/>
        <v>獰</v>
      </c>
      <c r="BN185" s="6" t="str">
        <f t="shared" si="609"/>
        <v>獸</v>
      </c>
      <c r="BP185" s="3" t="s">
        <v>522</v>
      </c>
      <c r="BQ185">
        <f t="shared" si="571"/>
        <v>24440</v>
      </c>
      <c r="BR185" s="3" t="s">
        <v>523</v>
      </c>
      <c r="BS185">
        <f t="shared" si="572"/>
        <v>24609</v>
      </c>
    </row>
    <row r="186" spans="1:71" x14ac:dyDescent="0.55000000000000004">
      <c r="C186" s="11" t="str">
        <f>DEC2HEX(CODE(C185),4)</f>
        <v>5F78</v>
      </c>
      <c r="D186" s="10" t="str">
        <f>DEC2HEX(CODE(D185),4)</f>
        <v>5F79</v>
      </c>
      <c r="E186" s="10" t="str">
        <f t="shared" ref="E186:AH186" si="610">DEC2HEX(CODE(E185),4)</f>
        <v>5F7A</v>
      </c>
      <c r="F186" s="10" t="str">
        <f t="shared" si="610"/>
        <v>5F7B</v>
      </c>
      <c r="G186" s="10" t="str">
        <f t="shared" si="610"/>
        <v>5F7C</v>
      </c>
      <c r="H186" s="10" t="str">
        <f t="shared" si="610"/>
        <v>5F7D</v>
      </c>
      <c r="I186" s="10" t="str">
        <f t="shared" si="610"/>
        <v>5F7E</v>
      </c>
      <c r="J186" s="10" t="str">
        <f t="shared" si="610"/>
        <v>6021</v>
      </c>
      <c r="K186" s="10" t="str">
        <f t="shared" si="610"/>
        <v>6022</v>
      </c>
      <c r="L186" s="10" t="str">
        <f t="shared" si="610"/>
        <v>6023</v>
      </c>
      <c r="M186" s="10" t="str">
        <f t="shared" si="610"/>
        <v>6024</v>
      </c>
      <c r="N186" s="10" t="str">
        <f t="shared" si="610"/>
        <v>6025</v>
      </c>
      <c r="O186" s="10" t="str">
        <f t="shared" si="610"/>
        <v>6026</v>
      </c>
      <c r="P186" s="10" t="str">
        <f t="shared" si="610"/>
        <v>6027</v>
      </c>
      <c r="Q186" s="10" t="str">
        <f t="shared" si="610"/>
        <v>6028</v>
      </c>
      <c r="R186" s="10" t="str">
        <f t="shared" si="610"/>
        <v>6029</v>
      </c>
      <c r="S186" s="11" t="str">
        <f t="shared" si="610"/>
        <v>602A</v>
      </c>
      <c r="T186" s="10" t="str">
        <f t="shared" si="610"/>
        <v>602B</v>
      </c>
      <c r="U186" s="10" t="str">
        <f t="shared" si="610"/>
        <v>602C</v>
      </c>
      <c r="V186" s="10" t="str">
        <f t="shared" si="610"/>
        <v>602D</v>
      </c>
      <c r="W186" s="10" t="str">
        <f t="shared" si="610"/>
        <v>602E</v>
      </c>
      <c r="X186" s="10" t="str">
        <f t="shared" si="610"/>
        <v>602F</v>
      </c>
      <c r="Y186" s="10" t="str">
        <f t="shared" si="610"/>
        <v>6030</v>
      </c>
      <c r="Z186" s="10" t="str">
        <f t="shared" si="610"/>
        <v>6031</v>
      </c>
      <c r="AA186" s="10" t="str">
        <f t="shared" si="610"/>
        <v>6032</v>
      </c>
      <c r="AB186" s="10" t="str">
        <f t="shared" si="610"/>
        <v>6033</v>
      </c>
      <c r="AC186" s="10" t="str">
        <f t="shared" si="610"/>
        <v>6034</v>
      </c>
      <c r="AD186" s="10" t="str">
        <f t="shared" si="610"/>
        <v>6035</v>
      </c>
      <c r="AE186" s="10" t="str">
        <f t="shared" si="610"/>
        <v>6036</v>
      </c>
      <c r="AF186" s="10" t="str">
        <f t="shared" si="610"/>
        <v>6037</v>
      </c>
      <c r="AG186" s="10" t="str">
        <f t="shared" si="610"/>
        <v>6038</v>
      </c>
      <c r="AH186" s="10" t="str">
        <f t="shared" si="610"/>
        <v>6039</v>
      </c>
      <c r="AI186" s="11" t="str">
        <f>DEC2HEX(CODE(AI185),4)</f>
        <v>603A</v>
      </c>
      <c r="AJ186" s="10" t="str">
        <f>DEC2HEX(CODE(AJ185),4)</f>
        <v>603B</v>
      </c>
      <c r="AK186" s="10" t="str">
        <f t="shared" ref="AK186:BN186" si="611">DEC2HEX(CODE(AK185),4)</f>
        <v>603C</v>
      </c>
      <c r="AL186" s="10" t="str">
        <f t="shared" si="611"/>
        <v>603D</v>
      </c>
      <c r="AM186" s="10" t="str">
        <f t="shared" si="611"/>
        <v>603E</v>
      </c>
      <c r="AN186" s="10" t="str">
        <f t="shared" si="611"/>
        <v>603F</v>
      </c>
      <c r="AO186" s="10" t="str">
        <f t="shared" si="611"/>
        <v>6040</v>
      </c>
      <c r="AP186" s="10" t="str">
        <f t="shared" si="611"/>
        <v>6041</v>
      </c>
      <c r="AQ186" s="10" t="str">
        <f t="shared" si="611"/>
        <v>6042</v>
      </c>
      <c r="AR186" s="10" t="str">
        <f t="shared" si="611"/>
        <v>6043</v>
      </c>
      <c r="AS186" s="10" t="str">
        <f t="shared" si="611"/>
        <v>6044</v>
      </c>
      <c r="AT186" s="10" t="str">
        <f t="shared" si="611"/>
        <v>6045</v>
      </c>
      <c r="AU186" s="10" t="str">
        <f t="shared" si="611"/>
        <v>6046</v>
      </c>
      <c r="AV186" s="10" t="str">
        <f t="shared" si="611"/>
        <v>6047</v>
      </c>
      <c r="AW186" s="10" t="str">
        <f t="shared" si="611"/>
        <v>6048</v>
      </c>
      <c r="AX186" s="10" t="str">
        <f t="shared" si="611"/>
        <v>6049</v>
      </c>
      <c r="AY186" s="11" t="str">
        <f t="shared" si="611"/>
        <v>604A</v>
      </c>
      <c r="AZ186" s="10" t="str">
        <f t="shared" si="611"/>
        <v>604B</v>
      </c>
      <c r="BA186" s="10" t="str">
        <f t="shared" si="611"/>
        <v>604C</v>
      </c>
      <c r="BB186" s="10" t="str">
        <f t="shared" si="611"/>
        <v>604D</v>
      </c>
      <c r="BC186" s="10" t="str">
        <f t="shared" si="611"/>
        <v>604E</v>
      </c>
      <c r="BD186" s="10" t="str">
        <f t="shared" si="611"/>
        <v>604F</v>
      </c>
      <c r="BE186" s="10" t="str">
        <f t="shared" si="611"/>
        <v>6050</v>
      </c>
      <c r="BF186" s="10" t="str">
        <f t="shared" si="611"/>
        <v>6051</v>
      </c>
      <c r="BG186" s="10" t="str">
        <f t="shared" si="611"/>
        <v>6052</v>
      </c>
      <c r="BH186" s="10" t="str">
        <f t="shared" si="611"/>
        <v>6053</v>
      </c>
      <c r="BI186" s="10" t="str">
        <f t="shared" si="611"/>
        <v>6054</v>
      </c>
      <c r="BJ186" s="10" t="str">
        <f t="shared" si="611"/>
        <v>6055</v>
      </c>
      <c r="BK186" s="10" t="str">
        <f t="shared" si="611"/>
        <v>6056</v>
      </c>
      <c r="BL186" s="10" t="str">
        <f t="shared" si="611"/>
        <v>6057</v>
      </c>
      <c r="BM186" s="10" t="str">
        <f t="shared" si="611"/>
        <v>6058</v>
      </c>
      <c r="BN186" s="10" t="str">
        <f t="shared" si="611"/>
        <v>6059</v>
      </c>
      <c r="BQ186">
        <f t="shared" si="571"/>
        <v>0</v>
      </c>
      <c r="BS186">
        <f t="shared" si="572"/>
        <v>0</v>
      </c>
    </row>
    <row r="187" spans="1:71" ht="26.5" x14ac:dyDescent="0.55000000000000004">
      <c r="A187">
        <f>A185+64*32</f>
        <v>188416</v>
      </c>
      <c r="B187" s="2" t="str">
        <f>DEC2HEX(A187,5)</f>
        <v>2E000</v>
      </c>
      <c r="C187" s="6" t="str">
        <f>CHAR(24666+C$1)</f>
        <v>獵</v>
      </c>
      <c r="D187" s="6" t="str">
        <f t="shared" ref="D187:BN187" si="612">CHAR(24666+D$1)</f>
        <v>獻</v>
      </c>
      <c r="E187" s="6" t="str">
        <f t="shared" si="612"/>
        <v>獺</v>
      </c>
      <c r="F187" s="6" t="str">
        <f t="shared" si="612"/>
        <v>珈</v>
      </c>
      <c r="G187" s="6" t="str">
        <f t="shared" si="612"/>
        <v>玳</v>
      </c>
      <c r="H187" s="6" t="str">
        <f t="shared" si="612"/>
        <v>珎</v>
      </c>
      <c r="I187" s="6" t="str">
        <f t="shared" si="612"/>
        <v>玻</v>
      </c>
      <c r="J187" s="6" t="str">
        <f t="shared" si="612"/>
        <v>珀</v>
      </c>
      <c r="K187" s="6" t="str">
        <f t="shared" si="612"/>
        <v>珥</v>
      </c>
      <c r="L187" s="6" t="str">
        <f t="shared" si="612"/>
        <v>珮</v>
      </c>
      <c r="M187" s="6" t="str">
        <f t="shared" si="612"/>
        <v>珞</v>
      </c>
      <c r="N187" s="6" t="str">
        <f t="shared" si="612"/>
        <v>璢</v>
      </c>
      <c r="O187" s="6" t="str">
        <f t="shared" si="612"/>
        <v>琅</v>
      </c>
      <c r="P187" s="6" t="str">
        <f t="shared" si="612"/>
        <v>瑯</v>
      </c>
      <c r="Q187" s="6" t="str">
        <f t="shared" si="612"/>
        <v>琥</v>
      </c>
      <c r="R187" s="6" t="str">
        <f t="shared" si="612"/>
        <v>珸</v>
      </c>
      <c r="S187" s="6" t="str">
        <f t="shared" si="612"/>
        <v>琲</v>
      </c>
      <c r="T187" s="6" t="str">
        <f t="shared" si="612"/>
        <v>琺</v>
      </c>
      <c r="U187" s="6" t="str">
        <f t="shared" si="612"/>
        <v>瑕</v>
      </c>
      <c r="V187" s="6" t="str">
        <f t="shared" si="612"/>
        <v>琿</v>
      </c>
      <c r="W187" s="6" t="str">
        <f t="shared" si="612"/>
        <v>瑟</v>
      </c>
      <c r="X187" s="6" t="str">
        <f t="shared" si="612"/>
        <v>瑙</v>
      </c>
      <c r="Y187" s="6" t="str">
        <f t="shared" si="612"/>
        <v>瑁</v>
      </c>
      <c r="Z187" s="6" t="str">
        <f t="shared" si="612"/>
        <v>瑜</v>
      </c>
      <c r="AA187" s="6" t="str">
        <f t="shared" si="612"/>
        <v>瑩</v>
      </c>
      <c r="AB187" s="6" t="str">
        <f t="shared" si="612"/>
        <v>瑰</v>
      </c>
      <c r="AC187" s="6" t="str">
        <f t="shared" si="612"/>
        <v>瑣</v>
      </c>
      <c r="AD187" s="6" t="str">
        <f t="shared" si="612"/>
        <v>瑪</v>
      </c>
      <c r="AE187" s="6" t="str">
        <f t="shared" si="612"/>
        <v>瑶</v>
      </c>
      <c r="AF187" s="6" t="str">
        <f t="shared" si="612"/>
        <v>瑾</v>
      </c>
      <c r="AG187" s="6" t="str">
        <f t="shared" si="612"/>
        <v>璋</v>
      </c>
      <c r="AH187" s="6" t="str">
        <f t="shared" si="612"/>
        <v>璞</v>
      </c>
      <c r="AI187" s="6" t="str">
        <f t="shared" si="612"/>
        <v>璧</v>
      </c>
      <c r="AJ187" s="6" t="str">
        <f t="shared" si="612"/>
        <v>瓊</v>
      </c>
      <c r="AK187" s="6" t="str">
        <f t="shared" si="612"/>
        <v>瓏</v>
      </c>
      <c r="AL187" s="6" t="str">
        <f t="shared" si="612"/>
        <v>瓔</v>
      </c>
      <c r="AM187" s="6" t="str">
        <f t="shared" si="612"/>
        <v>珱</v>
      </c>
      <c r="AN187" s="6" t="str">
        <f>CHAR(24865+AN$1-37)</f>
        <v>瓠</v>
      </c>
      <c r="AO187" s="6" t="str">
        <f t="shared" ref="AO187:BN187" si="613">CHAR(24865+AO$1-37)</f>
        <v>瓣</v>
      </c>
      <c r="AP187" s="6" t="str">
        <f t="shared" si="613"/>
        <v>瓧</v>
      </c>
      <c r="AQ187" s="6" t="str">
        <f t="shared" si="613"/>
        <v>瓩</v>
      </c>
      <c r="AR187" s="6" t="str">
        <f t="shared" si="613"/>
        <v>瓮</v>
      </c>
      <c r="AS187" s="6" t="str">
        <f t="shared" si="613"/>
        <v>瓲</v>
      </c>
      <c r="AT187" s="6" t="str">
        <f t="shared" si="613"/>
        <v>瓰</v>
      </c>
      <c r="AU187" s="6" t="str">
        <f t="shared" si="613"/>
        <v>瓱</v>
      </c>
      <c r="AV187" s="6" t="str">
        <f t="shared" si="613"/>
        <v>瓸</v>
      </c>
      <c r="AW187" s="6" t="str">
        <f t="shared" si="613"/>
        <v>瓷</v>
      </c>
      <c r="AX187" s="6" t="str">
        <f t="shared" si="613"/>
        <v>甄</v>
      </c>
      <c r="AY187" s="6" t="str">
        <f t="shared" si="613"/>
        <v>甃</v>
      </c>
      <c r="AZ187" s="6" t="str">
        <f t="shared" si="613"/>
        <v>甅</v>
      </c>
      <c r="BA187" s="6" t="str">
        <f t="shared" si="613"/>
        <v>甌</v>
      </c>
      <c r="BB187" s="6" t="str">
        <f t="shared" si="613"/>
        <v>甎</v>
      </c>
      <c r="BC187" s="6" t="str">
        <f t="shared" si="613"/>
        <v>甍</v>
      </c>
      <c r="BD187" s="6" t="str">
        <f t="shared" si="613"/>
        <v>甕</v>
      </c>
      <c r="BE187" s="6" t="str">
        <f t="shared" si="613"/>
        <v>甓</v>
      </c>
      <c r="BF187" s="6" t="str">
        <f t="shared" si="613"/>
        <v>甞</v>
      </c>
      <c r="BG187" s="6" t="str">
        <f t="shared" si="613"/>
        <v>甦</v>
      </c>
      <c r="BH187" s="6" t="str">
        <f t="shared" si="613"/>
        <v>甬</v>
      </c>
      <c r="BI187" s="6" t="str">
        <f t="shared" si="613"/>
        <v>甼</v>
      </c>
      <c r="BJ187" s="6" t="str">
        <f t="shared" si="613"/>
        <v>畄</v>
      </c>
      <c r="BK187" s="6" t="str">
        <f t="shared" si="613"/>
        <v>畍</v>
      </c>
      <c r="BL187" s="6" t="str">
        <f t="shared" si="613"/>
        <v>畊</v>
      </c>
      <c r="BM187" s="6" t="str">
        <f t="shared" si="613"/>
        <v>畉</v>
      </c>
      <c r="BN187" s="6" t="str">
        <f t="shared" si="613"/>
        <v>畛</v>
      </c>
      <c r="BP187" s="3" t="s">
        <v>524</v>
      </c>
      <c r="BQ187">
        <f t="shared" si="571"/>
        <v>24666</v>
      </c>
      <c r="BR187" s="3" t="s">
        <v>525</v>
      </c>
      <c r="BS187">
        <f t="shared" si="572"/>
        <v>24865</v>
      </c>
    </row>
    <row r="188" spans="1:71" x14ac:dyDescent="0.55000000000000004">
      <c r="C188" s="11" t="str">
        <f>DEC2HEX(CODE(C187),4)</f>
        <v>605A</v>
      </c>
      <c r="D188" s="10" t="str">
        <f>DEC2HEX(CODE(D187),4)</f>
        <v>605B</v>
      </c>
      <c r="E188" s="10" t="str">
        <f t="shared" ref="E188:AH188" si="614">DEC2HEX(CODE(E187),4)</f>
        <v>605C</v>
      </c>
      <c r="F188" s="10" t="str">
        <f t="shared" si="614"/>
        <v>605D</v>
      </c>
      <c r="G188" s="10" t="str">
        <f t="shared" si="614"/>
        <v>605E</v>
      </c>
      <c r="H188" s="10" t="str">
        <f t="shared" si="614"/>
        <v>605F</v>
      </c>
      <c r="I188" s="10" t="str">
        <f t="shared" si="614"/>
        <v>6060</v>
      </c>
      <c r="J188" s="10" t="str">
        <f t="shared" si="614"/>
        <v>6061</v>
      </c>
      <c r="K188" s="10" t="str">
        <f t="shared" si="614"/>
        <v>6062</v>
      </c>
      <c r="L188" s="10" t="str">
        <f t="shared" si="614"/>
        <v>6063</v>
      </c>
      <c r="M188" s="10" t="str">
        <f t="shared" si="614"/>
        <v>6064</v>
      </c>
      <c r="N188" s="10" t="str">
        <f t="shared" si="614"/>
        <v>6065</v>
      </c>
      <c r="O188" s="10" t="str">
        <f t="shared" si="614"/>
        <v>6066</v>
      </c>
      <c r="P188" s="10" t="str">
        <f t="shared" si="614"/>
        <v>6067</v>
      </c>
      <c r="Q188" s="10" t="str">
        <f t="shared" si="614"/>
        <v>6068</v>
      </c>
      <c r="R188" s="10" t="str">
        <f t="shared" si="614"/>
        <v>6069</v>
      </c>
      <c r="S188" s="11" t="str">
        <f t="shared" si="614"/>
        <v>606A</v>
      </c>
      <c r="T188" s="10" t="str">
        <f t="shared" si="614"/>
        <v>606B</v>
      </c>
      <c r="U188" s="10" t="str">
        <f t="shared" si="614"/>
        <v>606C</v>
      </c>
      <c r="V188" s="10" t="str">
        <f t="shared" si="614"/>
        <v>606D</v>
      </c>
      <c r="W188" s="10" t="str">
        <f t="shared" si="614"/>
        <v>606E</v>
      </c>
      <c r="X188" s="10" t="str">
        <f t="shared" si="614"/>
        <v>606F</v>
      </c>
      <c r="Y188" s="10" t="str">
        <f t="shared" si="614"/>
        <v>6070</v>
      </c>
      <c r="Z188" s="10" t="str">
        <f t="shared" si="614"/>
        <v>6071</v>
      </c>
      <c r="AA188" s="10" t="str">
        <f t="shared" si="614"/>
        <v>6072</v>
      </c>
      <c r="AB188" s="10" t="str">
        <f t="shared" si="614"/>
        <v>6073</v>
      </c>
      <c r="AC188" s="10" t="str">
        <f t="shared" si="614"/>
        <v>6074</v>
      </c>
      <c r="AD188" s="10" t="str">
        <f t="shared" si="614"/>
        <v>6075</v>
      </c>
      <c r="AE188" s="10" t="str">
        <f t="shared" si="614"/>
        <v>6076</v>
      </c>
      <c r="AF188" s="10" t="str">
        <f t="shared" si="614"/>
        <v>6077</v>
      </c>
      <c r="AG188" s="10" t="str">
        <f t="shared" si="614"/>
        <v>6078</v>
      </c>
      <c r="AH188" s="10" t="str">
        <f t="shared" si="614"/>
        <v>6079</v>
      </c>
      <c r="AI188" s="11" t="str">
        <f>DEC2HEX(CODE(AI187),4)</f>
        <v>607A</v>
      </c>
      <c r="AJ188" s="10" t="str">
        <f>DEC2HEX(CODE(AJ187),4)</f>
        <v>607B</v>
      </c>
      <c r="AK188" s="10" t="str">
        <f t="shared" ref="AK188:BN188" si="615">DEC2HEX(CODE(AK187),4)</f>
        <v>607C</v>
      </c>
      <c r="AL188" s="10" t="str">
        <f t="shared" si="615"/>
        <v>607D</v>
      </c>
      <c r="AM188" s="10" t="str">
        <f t="shared" si="615"/>
        <v>607E</v>
      </c>
      <c r="AN188" s="10" t="str">
        <f t="shared" si="615"/>
        <v>6121</v>
      </c>
      <c r="AO188" s="10" t="str">
        <f t="shared" si="615"/>
        <v>6122</v>
      </c>
      <c r="AP188" s="10" t="str">
        <f t="shared" si="615"/>
        <v>6123</v>
      </c>
      <c r="AQ188" s="10" t="str">
        <f t="shared" si="615"/>
        <v>6124</v>
      </c>
      <c r="AR188" s="10" t="str">
        <f t="shared" si="615"/>
        <v>6125</v>
      </c>
      <c r="AS188" s="10" t="str">
        <f t="shared" si="615"/>
        <v>6126</v>
      </c>
      <c r="AT188" s="10" t="str">
        <f t="shared" si="615"/>
        <v>6127</v>
      </c>
      <c r="AU188" s="10" t="str">
        <f t="shared" si="615"/>
        <v>6128</v>
      </c>
      <c r="AV188" s="10" t="str">
        <f t="shared" si="615"/>
        <v>6129</v>
      </c>
      <c r="AW188" s="10" t="str">
        <f t="shared" si="615"/>
        <v>612A</v>
      </c>
      <c r="AX188" s="10" t="str">
        <f t="shared" si="615"/>
        <v>612B</v>
      </c>
      <c r="AY188" s="11" t="str">
        <f t="shared" si="615"/>
        <v>612C</v>
      </c>
      <c r="AZ188" s="10" t="str">
        <f t="shared" si="615"/>
        <v>612D</v>
      </c>
      <c r="BA188" s="10" t="str">
        <f t="shared" si="615"/>
        <v>612E</v>
      </c>
      <c r="BB188" s="10" t="str">
        <f t="shared" si="615"/>
        <v>612F</v>
      </c>
      <c r="BC188" s="10" t="str">
        <f t="shared" si="615"/>
        <v>6130</v>
      </c>
      <c r="BD188" s="10" t="str">
        <f t="shared" si="615"/>
        <v>6131</v>
      </c>
      <c r="BE188" s="10" t="str">
        <f t="shared" si="615"/>
        <v>6132</v>
      </c>
      <c r="BF188" s="10" t="str">
        <f t="shared" si="615"/>
        <v>6133</v>
      </c>
      <c r="BG188" s="10" t="str">
        <f t="shared" si="615"/>
        <v>6134</v>
      </c>
      <c r="BH188" s="10" t="str">
        <f t="shared" si="615"/>
        <v>6135</v>
      </c>
      <c r="BI188" s="10" t="str">
        <f t="shared" si="615"/>
        <v>6136</v>
      </c>
      <c r="BJ188" s="10" t="str">
        <f t="shared" si="615"/>
        <v>6137</v>
      </c>
      <c r="BK188" s="10" t="str">
        <f t="shared" si="615"/>
        <v>6138</v>
      </c>
      <c r="BL188" s="10" t="str">
        <f t="shared" si="615"/>
        <v>6139</v>
      </c>
      <c r="BM188" s="10" t="str">
        <f t="shared" si="615"/>
        <v>613A</v>
      </c>
      <c r="BN188" s="10" t="str">
        <f t="shared" si="615"/>
        <v>613B</v>
      </c>
      <c r="BQ188">
        <f t="shared" si="571"/>
        <v>0</v>
      </c>
      <c r="BS188">
        <f t="shared" si="572"/>
        <v>0</v>
      </c>
    </row>
    <row r="189" spans="1:71" ht="26.5" x14ac:dyDescent="0.55000000000000004">
      <c r="A189">
        <f>A187+64*32</f>
        <v>190464</v>
      </c>
      <c r="B189" s="2" t="str">
        <f>DEC2HEX(A189,5)</f>
        <v>2E800</v>
      </c>
      <c r="C189" s="6" t="str">
        <f>CHAR(24892+C$1)</f>
        <v>畆</v>
      </c>
      <c r="D189" s="6" t="str">
        <f t="shared" ref="D189:BN189" si="616">CHAR(24892+D$1)</f>
        <v>畚</v>
      </c>
      <c r="E189" s="6" t="str">
        <f t="shared" si="616"/>
        <v>畩</v>
      </c>
      <c r="F189" s="6" t="str">
        <f t="shared" si="616"/>
        <v>畤</v>
      </c>
      <c r="G189" s="6" t="str">
        <f t="shared" si="616"/>
        <v>畧</v>
      </c>
      <c r="H189" s="6" t="str">
        <f t="shared" si="616"/>
        <v>畫</v>
      </c>
      <c r="I189" s="6" t="str">
        <f t="shared" si="616"/>
        <v>畭</v>
      </c>
      <c r="J189" s="6" t="str">
        <f t="shared" si="616"/>
        <v>畸</v>
      </c>
      <c r="K189" s="6" t="str">
        <f t="shared" si="616"/>
        <v>當</v>
      </c>
      <c r="L189" s="6" t="str">
        <f t="shared" si="616"/>
        <v>疆</v>
      </c>
      <c r="M189" s="6" t="str">
        <f t="shared" si="616"/>
        <v>疇</v>
      </c>
      <c r="N189" s="6" t="str">
        <f t="shared" si="616"/>
        <v>畴</v>
      </c>
      <c r="O189" s="6" t="str">
        <f t="shared" si="616"/>
        <v>疊</v>
      </c>
      <c r="P189" s="6" t="str">
        <f t="shared" si="616"/>
        <v>疉</v>
      </c>
      <c r="Q189" s="6" t="str">
        <f t="shared" si="616"/>
        <v>疂</v>
      </c>
      <c r="R189" s="6" t="str">
        <f t="shared" si="616"/>
        <v>疔</v>
      </c>
      <c r="S189" s="6" t="str">
        <f t="shared" si="616"/>
        <v>疚</v>
      </c>
      <c r="T189" s="6" t="str">
        <f t="shared" si="616"/>
        <v>疝</v>
      </c>
      <c r="U189" s="6" t="str">
        <f t="shared" si="616"/>
        <v>疥</v>
      </c>
      <c r="V189" s="6" t="str">
        <f t="shared" si="616"/>
        <v>疣</v>
      </c>
      <c r="W189" s="6" t="str">
        <f t="shared" si="616"/>
        <v>痂</v>
      </c>
      <c r="X189" s="6" t="str">
        <f t="shared" si="616"/>
        <v>疳</v>
      </c>
      <c r="Y189" s="6" t="str">
        <f t="shared" si="616"/>
        <v>痃</v>
      </c>
      <c r="Z189" s="6" t="str">
        <f t="shared" si="616"/>
        <v>疵</v>
      </c>
      <c r="AA189" s="6" t="str">
        <f t="shared" si="616"/>
        <v>疽</v>
      </c>
      <c r="AB189" s="6" t="str">
        <f t="shared" si="616"/>
        <v>疸</v>
      </c>
      <c r="AC189" s="6" t="str">
        <f t="shared" si="616"/>
        <v>疼</v>
      </c>
      <c r="AD189" s="6" t="str">
        <f t="shared" si="616"/>
        <v>疱</v>
      </c>
      <c r="AE189" s="6" t="str">
        <f t="shared" si="616"/>
        <v>痍</v>
      </c>
      <c r="AF189" s="6" t="str">
        <f t="shared" si="616"/>
        <v>痊</v>
      </c>
      <c r="AG189" s="6" t="str">
        <f t="shared" si="616"/>
        <v>痒</v>
      </c>
      <c r="AH189" s="6" t="str">
        <f t="shared" si="616"/>
        <v>痙</v>
      </c>
      <c r="AI189" s="6" t="str">
        <f t="shared" si="616"/>
        <v>痣</v>
      </c>
      <c r="AJ189" s="6" t="str">
        <f t="shared" si="616"/>
        <v>痞</v>
      </c>
      <c r="AK189" s="6" t="str">
        <f t="shared" si="616"/>
        <v>痾</v>
      </c>
      <c r="AL189" s="6" t="str">
        <f t="shared" si="616"/>
        <v>痿</v>
      </c>
      <c r="AM189" s="6" t="str">
        <f t="shared" si="616"/>
        <v>痼</v>
      </c>
      <c r="AN189" s="6" t="str">
        <f t="shared" si="616"/>
        <v>瘁</v>
      </c>
      <c r="AO189" s="6" t="str">
        <f t="shared" si="616"/>
        <v>痰</v>
      </c>
      <c r="AP189" s="6" t="str">
        <f t="shared" si="616"/>
        <v>痺</v>
      </c>
      <c r="AQ189" s="6" t="str">
        <f t="shared" si="616"/>
        <v>痲</v>
      </c>
      <c r="AR189" s="6" t="str">
        <f t="shared" si="616"/>
        <v>痳</v>
      </c>
      <c r="AS189" s="6" t="str">
        <f t="shared" si="616"/>
        <v>瘋</v>
      </c>
      <c r="AT189" s="6" t="str">
        <f t="shared" si="616"/>
        <v>瘍</v>
      </c>
      <c r="AU189" s="6" t="str">
        <f t="shared" si="616"/>
        <v>瘉</v>
      </c>
      <c r="AV189" s="6" t="str">
        <f t="shared" si="616"/>
        <v>瘟</v>
      </c>
      <c r="AW189" s="6" t="str">
        <f t="shared" si="616"/>
        <v>瘧</v>
      </c>
      <c r="AX189" s="6" t="str">
        <f t="shared" si="616"/>
        <v>瘠</v>
      </c>
      <c r="AY189" s="6" t="str">
        <f t="shared" si="616"/>
        <v>瘡</v>
      </c>
      <c r="AZ189" s="6" t="str">
        <f t="shared" si="616"/>
        <v>瘢</v>
      </c>
      <c r="BA189" s="6" t="str">
        <f t="shared" si="616"/>
        <v>瘤</v>
      </c>
      <c r="BB189" s="6" t="str">
        <f t="shared" si="616"/>
        <v>瘴</v>
      </c>
      <c r="BC189" s="6" t="str">
        <f t="shared" si="616"/>
        <v>瘰</v>
      </c>
      <c r="BD189" s="6" t="str">
        <f t="shared" si="616"/>
        <v>瘻</v>
      </c>
      <c r="BE189" s="6" t="str">
        <f t="shared" si="616"/>
        <v>癇</v>
      </c>
      <c r="BF189" s="6" t="str">
        <f t="shared" si="616"/>
        <v>癈</v>
      </c>
      <c r="BG189" s="6" t="str">
        <f t="shared" si="616"/>
        <v>癆</v>
      </c>
      <c r="BH189" s="6" t="str">
        <f t="shared" si="616"/>
        <v>癜</v>
      </c>
      <c r="BI189" s="6" t="str">
        <f t="shared" si="616"/>
        <v>癘</v>
      </c>
      <c r="BJ189" s="6" t="str">
        <f t="shared" si="616"/>
        <v>癡</v>
      </c>
      <c r="BK189" s="6" t="str">
        <f t="shared" si="616"/>
        <v>癢</v>
      </c>
      <c r="BL189" s="6" t="str">
        <f>CHAR(24892+BL$1)</f>
        <v>癨</v>
      </c>
      <c r="BM189" s="6" t="str">
        <f t="shared" si="616"/>
        <v>癩</v>
      </c>
      <c r="BN189" s="6" t="str">
        <f t="shared" si="616"/>
        <v>癪</v>
      </c>
      <c r="BP189" s="3" t="s">
        <v>526</v>
      </c>
      <c r="BQ189">
        <f t="shared" si="571"/>
        <v>24892</v>
      </c>
      <c r="BS189">
        <f t="shared" si="572"/>
        <v>0</v>
      </c>
    </row>
    <row r="190" spans="1:71" x14ac:dyDescent="0.55000000000000004">
      <c r="C190" s="11" t="str">
        <f>DEC2HEX(CODE(C189),4)</f>
        <v>613C</v>
      </c>
      <c r="D190" s="10" t="str">
        <f>DEC2HEX(CODE(D189),4)</f>
        <v>613D</v>
      </c>
      <c r="E190" s="10" t="str">
        <f t="shared" ref="E190:AH190" si="617">DEC2HEX(CODE(E189),4)</f>
        <v>613E</v>
      </c>
      <c r="F190" s="10" t="str">
        <f t="shared" si="617"/>
        <v>613F</v>
      </c>
      <c r="G190" s="10" t="str">
        <f t="shared" si="617"/>
        <v>6140</v>
      </c>
      <c r="H190" s="10" t="str">
        <f t="shared" si="617"/>
        <v>6141</v>
      </c>
      <c r="I190" s="10" t="str">
        <f t="shared" si="617"/>
        <v>6142</v>
      </c>
      <c r="J190" s="10" t="str">
        <f t="shared" si="617"/>
        <v>6143</v>
      </c>
      <c r="K190" s="10" t="str">
        <f t="shared" si="617"/>
        <v>6144</v>
      </c>
      <c r="L190" s="10" t="str">
        <f t="shared" si="617"/>
        <v>6145</v>
      </c>
      <c r="M190" s="10" t="str">
        <f t="shared" si="617"/>
        <v>6146</v>
      </c>
      <c r="N190" s="10" t="str">
        <f t="shared" si="617"/>
        <v>6147</v>
      </c>
      <c r="O190" s="10" t="str">
        <f t="shared" si="617"/>
        <v>6148</v>
      </c>
      <c r="P190" s="10" t="str">
        <f t="shared" si="617"/>
        <v>6149</v>
      </c>
      <c r="Q190" s="10" t="str">
        <f t="shared" si="617"/>
        <v>614A</v>
      </c>
      <c r="R190" s="10" t="str">
        <f t="shared" si="617"/>
        <v>614B</v>
      </c>
      <c r="S190" s="11" t="str">
        <f t="shared" si="617"/>
        <v>614C</v>
      </c>
      <c r="T190" s="10" t="str">
        <f t="shared" si="617"/>
        <v>614D</v>
      </c>
      <c r="U190" s="10" t="str">
        <f t="shared" si="617"/>
        <v>614E</v>
      </c>
      <c r="V190" s="10" t="str">
        <f t="shared" si="617"/>
        <v>614F</v>
      </c>
      <c r="W190" s="10" t="str">
        <f t="shared" si="617"/>
        <v>6150</v>
      </c>
      <c r="X190" s="10" t="str">
        <f t="shared" si="617"/>
        <v>6151</v>
      </c>
      <c r="Y190" s="10" t="str">
        <f t="shared" si="617"/>
        <v>6152</v>
      </c>
      <c r="Z190" s="10" t="str">
        <f t="shared" si="617"/>
        <v>6153</v>
      </c>
      <c r="AA190" s="10" t="str">
        <f t="shared" si="617"/>
        <v>6154</v>
      </c>
      <c r="AB190" s="10" t="str">
        <f t="shared" si="617"/>
        <v>6155</v>
      </c>
      <c r="AC190" s="10" t="str">
        <f t="shared" si="617"/>
        <v>6156</v>
      </c>
      <c r="AD190" s="10" t="str">
        <f t="shared" si="617"/>
        <v>6157</v>
      </c>
      <c r="AE190" s="10" t="str">
        <f t="shared" si="617"/>
        <v>6158</v>
      </c>
      <c r="AF190" s="10" t="str">
        <f t="shared" si="617"/>
        <v>6159</v>
      </c>
      <c r="AG190" s="10" t="str">
        <f t="shared" si="617"/>
        <v>615A</v>
      </c>
      <c r="AH190" s="10" t="str">
        <f t="shared" si="617"/>
        <v>615B</v>
      </c>
      <c r="AI190" s="11" t="str">
        <f>DEC2HEX(CODE(AI189),4)</f>
        <v>615C</v>
      </c>
      <c r="AJ190" s="10" t="str">
        <f>DEC2HEX(CODE(AJ189),4)</f>
        <v>615D</v>
      </c>
      <c r="AK190" s="10" t="str">
        <f t="shared" ref="AK190:BN190" si="618">DEC2HEX(CODE(AK189),4)</f>
        <v>615E</v>
      </c>
      <c r="AL190" s="10" t="str">
        <f t="shared" si="618"/>
        <v>615F</v>
      </c>
      <c r="AM190" s="10" t="str">
        <f t="shared" si="618"/>
        <v>6160</v>
      </c>
      <c r="AN190" s="10" t="str">
        <f t="shared" si="618"/>
        <v>6161</v>
      </c>
      <c r="AO190" s="10" t="str">
        <f t="shared" si="618"/>
        <v>6162</v>
      </c>
      <c r="AP190" s="10" t="str">
        <f t="shared" si="618"/>
        <v>6163</v>
      </c>
      <c r="AQ190" s="10" t="str">
        <f t="shared" si="618"/>
        <v>6164</v>
      </c>
      <c r="AR190" s="10" t="str">
        <f t="shared" si="618"/>
        <v>6165</v>
      </c>
      <c r="AS190" s="10" t="str">
        <f t="shared" si="618"/>
        <v>6166</v>
      </c>
      <c r="AT190" s="10" t="str">
        <f t="shared" si="618"/>
        <v>6167</v>
      </c>
      <c r="AU190" s="10" t="str">
        <f t="shared" si="618"/>
        <v>6168</v>
      </c>
      <c r="AV190" s="10" t="str">
        <f t="shared" si="618"/>
        <v>6169</v>
      </c>
      <c r="AW190" s="10" t="str">
        <f t="shared" si="618"/>
        <v>616A</v>
      </c>
      <c r="AX190" s="10" t="str">
        <f t="shared" si="618"/>
        <v>616B</v>
      </c>
      <c r="AY190" s="11" t="str">
        <f t="shared" si="618"/>
        <v>616C</v>
      </c>
      <c r="AZ190" s="10" t="str">
        <f t="shared" si="618"/>
        <v>616D</v>
      </c>
      <c r="BA190" s="10" t="str">
        <f t="shared" si="618"/>
        <v>616E</v>
      </c>
      <c r="BB190" s="10" t="str">
        <f t="shared" si="618"/>
        <v>616F</v>
      </c>
      <c r="BC190" s="10" t="str">
        <f t="shared" si="618"/>
        <v>6170</v>
      </c>
      <c r="BD190" s="10" t="str">
        <f t="shared" si="618"/>
        <v>6171</v>
      </c>
      <c r="BE190" s="10" t="str">
        <f t="shared" si="618"/>
        <v>6172</v>
      </c>
      <c r="BF190" s="10" t="str">
        <f t="shared" si="618"/>
        <v>6173</v>
      </c>
      <c r="BG190" s="10" t="str">
        <f t="shared" si="618"/>
        <v>6174</v>
      </c>
      <c r="BH190" s="10" t="str">
        <f t="shared" si="618"/>
        <v>6175</v>
      </c>
      <c r="BI190" s="10" t="str">
        <f t="shared" si="618"/>
        <v>6176</v>
      </c>
      <c r="BJ190" s="10" t="str">
        <f t="shared" si="618"/>
        <v>6177</v>
      </c>
      <c r="BK190" s="10" t="str">
        <f t="shared" si="618"/>
        <v>6178</v>
      </c>
      <c r="BL190" s="10" t="str">
        <f t="shared" si="618"/>
        <v>6179</v>
      </c>
      <c r="BM190" s="10" t="str">
        <f t="shared" si="618"/>
        <v>617A</v>
      </c>
      <c r="BN190" s="10" t="str">
        <f t="shared" si="618"/>
        <v>617B</v>
      </c>
      <c r="BQ190">
        <f t="shared" si="571"/>
        <v>0</v>
      </c>
      <c r="BS190">
        <f t="shared" si="572"/>
        <v>0</v>
      </c>
    </row>
    <row r="191" spans="1:71" ht="26.5" x14ac:dyDescent="0.55000000000000004">
      <c r="A191">
        <f>A189+64*32</f>
        <v>192512</v>
      </c>
      <c r="B191" s="2" t="str">
        <f>DEC2HEX(A191,5)</f>
        <v>2F000</v>
      </c>
      <c r="C191" s="6" t="str">
        <f>CHAR(24956+C$1)</f>
        <v>癧</v>
      </c>
      <c r="D191" s="6" t="str">
        <f t="shared" ref="D191:N191" si="619">CHAR(24956+D$1)</f>
        <v>癬</v>
      </c>
      <c r="E191" s="6" t="str">
        <f t="shared" si="619"/>
        <v>癰</v>
      </c>
      <c r="F191" s="6" t="str">
        <f>CHAR(25121+F$1-3)</f>
        <v>癲</v>
      </c>
      <c r="G191" s="6" t="str">
        <f t="shared" ref="G191:BN191" si="620">CHAR(25121+G$1-3)</f>
        <v>癶</v>
      </c>
      <c r="H191" s="6" t="str">
        <f t="shared" si="620"/>
        <v>癸</v>
      </c>
      <c r="I191" s="6" t="str">
        <f t="shared" si="620"/>
        <v>發</v>
      </c>
      <c r="J191" s="6" t="str">
        <f t="shared" si="620"/>
        <v>皀</v>
      </c>
      <c r="K191" s="6" t="str">
        <f t="shared" si="620"/>
        <v>皃</v>
      </c>
      <c r="L191" s="6" t="str">
        <f t="shared" si="620"/>
        <v>皈</v>
      </c>
      <c r="M191" s="6" t="str">
        <f t="shared" si="620"/>
        <v>皋</v>
      </c>
      <c r="N191" s="6" t="str">
        <f t="shared" si="620"/>
        <v>皎</v>
      </c>
      <c r="O191" s="6" t="str">
        <f t="shared" si="620"/>
        <v>皖</v>
      </c>
      <c r="P191" s="6" t="str">
        <f t="shared" si="620"/>
        <v>皓</v>
      </c>
      <c r="Q191" s="6" t="str">
        <f t="shared" si="620"/>
        <v>皙</v>
      </c>
      <c r="R191" s="6" t="str">
        <f t="shared" si="620"/>
        <v>皚</v>
      </c>
      <c r="S191" s="6" t="str">
        <f t="shared" si="620"/>
        <v>皰</v>
      </c>
      <c r="T191" s="6" t="str">
        <f t="shared" si="620"/>
        <v>皴</v>
      </c>
      <c r="U191" s="6" t="str">
        <f t="shared" si="620"/>
        <v>皸</v>
      </c>
      <c r="V191" s="6" t="str">
        <f t="shared" si="620"/>
        <v>皹</v>
      </c>
      <c r="W191" s="6" t="str">
        <f t="shared" si="620"/>
        <v>皺</v>
      </c>
      <c r="X191" s="6" t="str">
        <f t="shared" si="620"/>
        <v>盂</v>
      </c>
      <c r="Y191" s="6" t="str">
        <f t="shared" si="620"/>
        <v>盍</v>
      </c>
      <c r="Z191" s="6" t="str">
        <f t="shared" si="620"/>
        <v>盖</v>
      </c>
      <c r="AA191" s="6" t="str">
        <f t="shared" si="620"/>
        <v>盒</v>
      </c>
      <c r="AB191" s="6" t="str">
        <f t="shared" si="620"/>
        <v>盞</v>
      </c>
      <c r="AC191" s="6" t="str">
        <f t="shared" si="620"/>
        <v>盡</v>
      </c>
      <c r="AD191" s="6" t="str">
        <f t="shared" si="620"/>
        <v>盥</v>
      </c>
      <c r="AE191" s="6" t="str">
        <f t="shared" si="620"/>
        <v>盧</v>
      </c>
      <c r="AF191" s="6" t="str">
        <f t="shared" si="620"/>
        <v>盪</v>
      </c>
      <c r="AG191" s="6" t="str">
        <f t="shared" si="620"/>
        <v>蘯</v>
      </c>
      <c r="AH191" s="6" t="str">
        <f t="shared" si="620"/>
        <v>盻</v>
      </c>
      <c r="AI191" s="6" t="str">
        <f t="shared" si="620"/>
        <v>眈</v>
      </c>
      <c r="AJ191" s="6" t="str">
        <f t="shared" si="620"/>
        <v>眇</v>
      </c>
      <c r="AK191" s="6" t="str">
        <f t="shared" si="620"/>
        <v>眄</v>
      </c>
      <c r="AL191" s="6" t="str">
        <f t="shared" si="620"/>
        <v>眩</v>
      </c>
      <c r="AM191" s="6" t="str">
        <f t="shared" si="620"/>
        <v>眤</v>
      </c>
      <c r="AN191" s="6" t="str">
        <f t="shared" si="620"/>
        <v>眞</v>
      </c>
      <c r="AO191" s="6" t="str">
        <f t="shared" si="620"/>
        <v>眥</v>
      </c>
      <c r="AP191" s="6" t="str">
        <f t="shared" si="620"/>
        <v>眦</v>
      </c>
      <c r="AQ191" s="6" t="str">
        <f t="shared" si="620"/>
        <v>眛</v>
      </c>
      <c r="AR191" s="6" t="str">
        <f t="shared" si="620"/>
        <v>眷</v>
      </c>
      <c r="AS191" s="6" t="str">
        <f t="shared" si="620"/>
        <v>眸</v>
      </c>
      <c r="AT191" s="6" t="str">
        <f t="shared" si="620"/>
        <v>睇</v>
      </c>
      <c r="AU191" s="6" t="str">
        <f t="shared" si="620"/>
        <v>睚</v>
      </c>
      <c r="AV191" s="6" t="str">
        <f t="shared" si="620"/>
        <v>睨</v>
      </c>
      <c r="AW191" s="6" t="str">
        <f t="shared" si="620"/>
        <v>睫</v>
      </c>
      <c r="AX191" s="6" t="str">
        <f t="shared" si="620"/>
        <v>睛</v>
      </c>
      <c r="AY191" s="6" t="str">
        <f t="shared" si="620"/>
        <v>睥</v>
      </c>
      <c r="AZ191" s="6" t="str">
        <f t="shared" si="620"/>
        <v>睿</v>
      </c>
      <c r="BA191" s="6" t="str">
        <f t="shared" si="620"/>
        <v>睾</v>
      </c>
      <c r="BB191" s="6" t="str">
        <f t="shared" si="620"/>
        <v>睹</v>
      </c>
      <c r="BC191" s="6" t="str">
        <f t="shared" si="620"/>
        <v>瞎</v>
      </c>
      <c r="BD191" s="6" t="str">
        <f t="shared" si="620"/>
        <v>瞋</v>
      </c>
      <c r="BE191" s="6" t="str">
        <f t="shared" si="620"/>
        <v>瞑</v>
      </c>
      <c r="BF191" s="6" t="str">
        <f t="shared" si="620"/>
        <v>瞠</v>
      </c>
      <c r="BG191" s="6" t="str">
        <f t="shared" si="620"/>
        <v>瞞</v>
      </c>
      <c r="BH191" s="6" t="str">
        <f t="shared" si="620"/>
        <v>瞰</v>
      </c>
      <c r="BI191" s="6" t="str">
        <f t="shared" si="620"/>
        <v>瞶</v>
      </c>
      <c r="BJ191" s="6" t="str">
        <f t="shared" si="620"/>
        <v>瞹</v>
      </c>
      <c r="BK191" s="6" t="str">
        <f t="shared" si="620"/>
        <v>瞿</v>
      </c>
      <c r="BL191" s="6" t="str">
        <f t="shared" si="620"/>
        <v>瞼</v>
      </c>
      <c r="BM191" s="6" t="str">
        <f t="shared" si="620"/>
        <v>瞽</v>
      </c>
      <c r="BN191" s="6" t="str">
        <f t="shared" si="620"/>
        <v>瞻</v>
      </c>
      <c r="BP191" s="3" t="s">
        <v>527</v>
      </c>
      <c r="BQ191">
        <f t="shared" si="571"/>
        <v>24956</v>
      </c>
      <c r="BR191" s="3" t="s">
        <v>528</v>
      </c>
      <c r="BS191">
        <f t="shared" si="572"/>
        <v>25121</v>
      </c>
    </row>
    <row r="192" spans="1:71" x14ac:dyDescent="0.55000000000000004">
      <c r="C192" s="11" t="str">
        <f>DEC2HEX(CODE(C191),4)</f>
        <v>617C</v>
      </c>
      <c r="D192" s="10" t="str">
        <f>DEC2HEX(CODE(D191),4)</f>
        <v>617D</v>
      </c>
      <c r="E192" s="10" t="str">
        <f t="shared" ref="E192:AH192" si="621">DEC2HEX(CODE(E191),4)</f>
        <v>617E</v>
      </c>
      <c r="F192" s="10" t="str">
        <f t="shared" si="621"/>
        <v>6221</v>
      </c>
      <c r="G192" s="10" t="str">
        <f t="shared" si="621"/>
        <v>6222</v>
      </c>
      <c r="H192" s="10" t="str">
        <f t="shared" si="621"/>
        <v>6223</v>
      </c>
      <c r="I192" s="10" t="str">
        <f t="shared" si="621"/>
        <v>6224</v>
      </c>
      <c r="J192" s="10" t="str">
        <f t="shared" si="621"/>
        <v>6225</v>
      </c>
      <c r="K192" s="10" t="str">
        <f t="shared" si="621"/>
        <v>6226</v>
      </c>
      <c r="L192" s="10" t="str">
        <f t="shared" si="621"/>
        <v>6227</v>
      </c>
      <c r="M192" s="10" t="str">
        <f t="shared" si="621"/>
        <v>6228</v>
      </c>
      <c r="N192" s="10" t="str">
        <f t="shared" si="621"/>
        <v>6229</v>
      </c>
      <c r="O192" s="10" t="str">
        <f t="shared" si="621"/>
        <v>622A</v>
      </c>
      <c r="P192" s="10" t="str">
        <f t="shared" si="621"/>
        <v>622B</v>
      </c>
      <c r="Q192" s="10" t="str">
        <f t="shared" si="621"/>
        <v>622C</v>
      </c>
      <c r="R192" s="10" t="str">
        <f t="shared" si="621"/>
        <v>622D</v>
      </c>
      <c r="S192" s="11" t="str">
        <f t="shared" si="621"/>
        <v>622E</v>
      </c>
      <c r="T192" s="10" t="str">
        <f t="shared" si="621"/>
        <v>622F</v>
      </c>
      <c r="U192" s="10" t="str">
        <f t="shared" si="621"/>
        <v>6230</v>
      </c>
      <c r="V192" s="10" t="str">
        <f t="shared" si="621"/>
        <v>6231</v>
      </c>
      <c r="W192" s="10" t="str">
        <f t="shared" si="621"/>
        <v>6232</v>
      </c>
      <c r="X192" s="10" t="str">
        <f t="shared" si="621"/>
        <v>6233</v>
      </c>
      <c r="Y192" s="10" t="str">
        <f t="shared" si="621"/>
        <v>6234</v>
      </c>
      <c r="Z192" s="10" t="str">
        <f t="shared" si="621"/>
        <v>6235</v>
      </c>
      <c r="AA192" s="10" t="str">
        <f t="shared" si="621"/>
        <v>6236</v>
      </c>
      <c r="AB192" s="10" t="str">
        <f t="shared" si="621"/>
        <v>6237</v>
      </c>
      <c r="AC192" s="10" t="str">
        <f t="shared" si="621"/>
        <v>6238</v>
      </c>
      <c r="AD192" s="10" t="str">
        <f t="shared" si="621"/>
        <v>6239</v>
      </c>
      <c r="AE192" s="10" t="str">
        <f t="shared" si="621"/>
        <v>623A</v>
      </c>
      <c r="AF192" s="10" t="str">
        <f t="shared" si="621"/>
        <v>623B</v>
      </c>
      <c r="AG192" s="10" t="str">
        <f t="shared" si="621"/>
        <v>623C</v>
      </c>
      <c r="AH192" s="10" t="str">
        <f t="shared" si="621"/>
        <v>623D</v>
      </c>
      <c r="AI192" s="11" t="str">
        <f>DEC2HEX(CODE(AI191),4)</f>
        <v>623E</v>
      </c>
      <c r="AJ192" s="10" t="str">
        <f>DEC2HEX(CODE(AJ191),4)</f>
        <v>623F</v>
      </c>
      <c r="AK192" s="10" t="str">
        <f t="shared" ref="AK192:BN192" si="622">DEC2HEX(CODE(AK191),4)</f>
        <v>6240</v>
      </c>
      <c r="AL192" s="10" t="str">
        <f t="shared" si="622"/>
        <v>6241</v>
      </c>
      <c r="AM192" s="10" t="str">
        <f t="shared" si="622"/>
        <v>6242</v>
      </c>
      <c r="AN192" s="10" t="str">
        <f t="shared" si="622"/>
        <v>6243</v>
      </c>
      <c r="AO192" s="10" t="str">
        <f t="shared" si="622"/>
        <v>6244</v>
      </c>
      <c r="AP192" s="10" t="str">
        <f t="shared" si="622"/>
        <v>6245</v>
      </c>
      <c r="AQ192" s="10" t="str">
        <f t="shared" si="622"/>
        <v>6246</v>
      </c>
      <c r="AR192" s="10" t="str">
        <f t="shared" si="622"/>
        <v>6247</v>
      </c>
      <c r="AS192" s="10" t="str">
        <f t="shared" si="622"/>
        <v>6248</v>
      </c>
      <c r="AT192" s="10" t="str">
        <f t="shared" si="622"/>
        <v>6249</v>
      </c>
      <c r="AU192" s="10" t="str">
        <f t="shared" si="622"/>
        <v>624A</v>
      </c>
      <c r="AV192" s="10" t="str">
        <f t="shared" si="622"/>
        <v>624B</v>
      </c>
      <c r="AW192" s="10" t="str">
        <f t="shared" si="622"/>
        <v>624C</v>
      </c>
      <c r="AX192" s="10" t="str">
        <f t="shared" si="622"/>
        <v>624D</v>
      </c>
      <c r="AY192" s="11" t="str">
        <f t="shared" si="622"/>
        <v>624E</v>
      </c>
      <c r="AZ192" s="10" t="str">
        <f t="shared" si="622"/>
        <v>624F</v>
      </c>
      <c r="BA192" s="10" t="str">
        <f t="shared" si="622"/>
        <v>6250</v>
      </c>
      <c r="BB192" s="10" t="str">
        <f t="shared" si="622"/>
        <v>6251</v>
      </c>
      <c r="BC192" s="10" t="str">
        <f t="shared" si="622"/>
        <v>6252</v>
      </c>
      <c r="BD192" s="10" t="str">
        <f t="shared" si="622"/>
        <v>6253</v>
      </c>
      <c r="BE192" s="10" t="str">
        <f t="shared" si="622"/>
        <v>6254</v>
      </c>
      <c r="BF192" s="10" t="str">
        <f t="shared" si="622"/>
        <v>6255</v>
      </c>
      <c r="BG192" s="10" t="str">
        <f t="shared" si="622"/>
        <v>6256</v>
      </c>
      <c r="BH192" s="10" t="str">
        <f t="shared" si="622"/>
        <v>6257</v>
      </c>
      <c r="BI192" s="10" t="str">
        <f t="shared" si="622"/>
        <v>6258</v>
      </c>
      <c r="BJ192" s="10" t="str">
        <f t="shared" si="622"/>
        <v>6259</v>
      </c>
      <c r="BK192" s="10" t="str">
        <f t="shared" si="622"/>
        <v>625A</v>
      </c>
      <c r="BL192" s="10" t="str">
        <f t="shared" si="622"/>
        <v>625B</v>
      </c>
      <c r="BM192" s="10" t="str">
        <f t="shared" si="622"/>
        <v>625C</v>
      </c>
      <c r="BN192" s="10" t="str">
        <f t="shared" si="622"/>
        <v>625D</v>
      </c>
      <c r="BQ192">
        <f t="shared" si="571"/>
        <v>0</v>
      </c>
      <c r="BS192">
        <f t="shared" si="572"/>
        <v>0</v>
      </c>
    </row>
    <row r="193" spans="1:71" ht="26.5" x14ac:dyDescent="0.55000000000000004">
      <c r="A193">
        <f>A191+64*32</f>
        <v>194560</v>
      </c>
      <c r="B193" s="2" t="str">
        <f>DEC2HEX(A193,5)</f>
        <v>2F800</v>
      </c>
      <c r="C193" s="6" t="str">
        <f>CHAR(25182+C$1)</f>
        <v>矇</v>
      </c>
      <c r="D193" s="6" t="str">
        <f t="shared" ref="D193:BN193" si="623">CHAR(25182+D$1)</f>
        <v>矍</v>
      </c>
      <c r="E193" s="6" t="str">
        <f t="shared" si="623"/>
        <v>矗</v>
      </c>
      <c r="F193" s="6" t="str">
        <f t="shared" si="623"/>
        <v>矚</v>
      </c>
      <c r="G193" s="6" t="str">
        <f t="shared" si="623"/>
        <v>矜</v>
      </c>
      <c r="H193" s="6" t="str">
        <f t="shared" si="623"/>
        <v>矣</v>
      </c>
      <c r="I193" s="6" t="str">
        <f t="shared" si="623"/>
        <v>矮</v>
      </c>
      <c r="J193" s="6" t="str">
        <f t="shared" si="623"/>
        <v>矼</v>
      </c>
      <c r="K193" s="6" t="str">
        <f t="shared" si="623"/>
        <v>砌</v>
      </c>
      <c r="L193" s="6" t="str">
        <f t="shared" si="623"/>
        <v>砒</v>
      </c>
      <c r="M193" s="6" t="str">
        <f t="shared" si="623"/>
        <v>礦</v>
      </c>
      <c r="N193" s="6" t="str">
        <f t="shared" si="623"/>
        <v>砠</v>
      </c>
      <c r="O193" s="6" t="str">
        <f t="shared" si="623"/>
        <v>礪</v>
      </c>
      <c r="P193" s="6" t="str">
        <f t="shared" si="623"/>
        <v>硅</v>
      </c>
      <c r="Q193" s="6" t="str">
        <f t="shared" si="623"/>
        <v>碎</v>
      </c>
      <c r="R193" s="6" t="str">
        <f t="shared" si="623"/>
        <v>硴</v>
      </c>
      <c r="S193" s="6" t="str">
        <f t="shared" si="623"/>
        <v>碆</v>
      </c>
      <c r="T193" s="6" t="str">
        <f t="shared" si="623"/>
        <v>硼</v>
      </c>
      <c r="U193" s="6" t="str">
        <f t="shared" si="623"/>
        <v>碚</v>
      </c>
      <c r="V193" s="6" t="str">
        <f t="shared" si="623"/>
        <v>碌</v>
      </c>
      <c r="W193" s="6" t="str">
        <f t="shared" si="623"/>
        <v>碣</v>
      </c>
      <c r="X193" s="6" t="str">
        <f t="shared" si="623"/>
        <v>碵</v>
      </c>
      <c r="Y193" s="6" t="str">
        <f t="shared" si="623"/>
        <v>碪</v>
      </c>
      <c r="Z193" s="6" t="str">
        <f t="shared" si="623"/>
        <v>碯</v>
      </c>
      <c r="AA193" s="6" t="str">
        <f t="shared" si="623"/>
        <v>磑</v>
      </c>
      <c r="AB193" s="6" t="str">
        <f t="shared" si="623"/>
        <v>磆</v>
      </c>
      <c r="AC193" s="6" t="str">
        <f t="shared" si="623"/>
        <v>磋</v>
      </c>
      <c r="AD193" s="6" t="str">
        <f t="shared" si="623"/>
        <v>磔</v>
      </c>
      <c r="AE193" s="6" t="str">
        <f t="shared" si="623"/>
        <v>碾</v>
      </c>
      <c r="AF193" s="6" t="str">
        <f t="shared" si="623"/>
        <v>碼</v>
      </c>
      <c r="AG193" s="6" t="str">
        <f t="shared" si="623"/>
        <v>磅</v>
      </c>
      <c r="AH193" s="6" t="str">
        <f t="shared" si="623"/>
        <v>磊</v>
      </c>
      <c r="AI193" s="6" t="str">
        <f t="shared" si="623"/>
        <v>磬</v>
      </c>
      <c r="AJ193" s="6" t="str">
        <f>CHAR(25377+AJ$1-33)</f>
        <v>磧</v>
      </c>
      <c r="AK193" s="6" t="str">
        <f t="shared" ref="AK193:BN193" si="624">CHAR(25377+AK$1-33)</f>
        <v>磚</v>
      </c>
      <c r="AL193" s="6" t="str">
        <f t="shared" si="624"/>
        <v>磽</v>
      </c>
      <c r="AM193" s="6" t="str">
        <f t="shared" si="624"/>
        <v>磴</v>
      </c>
      <c r="AN193" s="6" t="str">
        <f t="shared" si="624"/>
        <v>礇</v>
      </c>
      <c r="AO193" s="6" t="str">
        <f t="shared" si="624"/>
        <v>礒</v>
      </c>
      <c r="AP193" s="6" t="str">
        <f t="shared" si="624"/>
        <v>礑</v>
      </c>
      <c r="AQ193" s="6" t="str">
        <f t="shared" si="624"/>
        <v>礙</v>
      </c>
      <c r="AR193" s="6" t="str">
        <f t="shared" si="624"/>
        <v>礬</v>
      </c>
      <c r="AS193" s="6" t="str">
        <f t="shared" si="624"/>
        <v>礫</v>
      </c>
      <c r="AT193" s="6" t="str">
        <f t="shared" si="624"/>
        <v>祀</v>
      </c>
      <c r="AU193" s="6" t="str">
        <f t="shared" si="624"/>
        <v>祠</v>
      </c>
      <c r="AV193" s="6" t="str">
        <f t="shared" si="624"/>
        <v>祗</v>
      </c>
      <c r="AW193" s="6" t="str">
        <f t="shared" si="624"/>
        <v>祟</v>
      </c>
      <c r="AX193" s="6" t="str">
        <f t="shared" si="624"/>
        <v>祚</v>
      </c>
      <c r="AY193" s="6" t="str">
        <f t="shared" si="624"/>
        <v>祕</v>
      </c>
      <c r="AZ193" s="6" t="str">
        <f t="shared" si="624"/>
        <v>祓</v>
      </c>
      <c r="BA193" s="6" t="str">
        <f t="shared" si="624"/>
        <v>祺</v>
      </c>
      <c r="BB193" s="6" t="str">
        <f t="shared" si="624"/>
        <v>祿</v>
      </c>
      <c r="BC193" s="6" t="str">
        <f t="shared" si="624"/>
        <v>禊</v>
      </c>
      <c r="BD193" s="6" t="str">
        <f t="shared" si="624"/>
        <v>禝</v>
      </c>
      <c r="BE193" s="6" t="str">
        <f t="shared" si="624"/>
        <v>禧</v>
      </c>
      <c r="BF193" s="6" t="str">
        <f t="shared" si="624"/>
        <v>齋</v>
      </c>
      <c r="BG193" s="6" t="str">
        <f t="shared" si="624"/>
        <v>禪</v>
      </c>
      <c r="BH193" s="6" t="str">
        <f t="shared" si="624"/>
        <v>禮</v>
      </c>
      <c r="BI193" s="6" t="str">
        <f t="shared" si="624"/>
        <v>禳</v>
      </c>
      <c r="BJ193" s="6" t="str">
        <f t="shared" si="624"/>
        <v>禹</v>
      </c>
      <c r="BK193" s="6" t="str">
        <f t="shared" si="624"/>
        <v>禺</v>
      </c>
      <c r="BL193" s="6" t="str">
        <f t="shared" si="624"/>
        <v>秉</v>
      </c>
      <c r="BM193" s="6" t="str">
        <f t="shared" si="624"/>
        <v>秕</v>
      </c>
      <c r="BN193" s="6" t="str">
        <f t="shared" si="624"/>
        <v>秧</v>
      </c>
      <c r="BP193" s="3" t="s">
        <v>529</v>
      </c>
      <c r="BQ193">
        <f t="shared" si="571"/>
        <v>25182</v>
      </c>
      <c r="BR193" s="3" t="s">
        <v>530</v>
      </c>
      <c r="BS193">
        <f t="shared" si="572"/>
        <v>25377</v>
      </c>
    </row>
    <row r="194" spans="1:71" x14ac:dyDescent="0.55000000000000004">
      <c r="C194" s="11" t="str">
        <f>DEC2HEX(CODE(C193),4)</f>
        <v>625E</v>
      </c>
      <c r="D194" s="10" t="str">
        <f>DEC2HEX(CODE(D193),4)</f>
        <v>625F</v>
      </c>
      <c r="E194" s="10" t="str">
        <f t="shared" ref="E194:AH194" si="625">DEC2HEX(CODE(E193),4)</f>
        <v>6260</v>
      </c>
      <c r="F194" s="10" t="str">
        <f t="shared" si="625"/>
        <v>6261</v>
      </c>
      <c r="G194" s="10" t="str">
        <f t="shared" si="625"/>
        <v>6262</v>
      </c>
      <c r="H194" s="10" t="str">
        <f t="shared" si="625"/>
        <v>6263</v>
      </c>
      <c r="I194" s="10" t="str">
        <f t="shared" si="625"/>
        <v>6264</v>
      </c>
      <c r="J194" s="10" t="str">
        <f t="shared" si="625"/>
        <v>6265</v>
      </c>
      <c r="K194" s="10" t="str">
        <f t="shared" si="625"/>
        <v>6266</v>
      </c>
      <c r="L194" s="10" t="str">
        <f t="shared" si="625"/>
        <v>6267</v>
      </c>
      <c r="M194" s="10" t="str">
        <f t="shared" si="625"/>
        <v>6268</v>
      </c>
      <c r="N194" s="10" t="str">
        <f t="shared" si="625"/>
        <v>6269</v>
      </c>
      <c r="O194" s="10" t="str">
        <f t="shared" si="625"/>
        <v>626A</v>
      </c>
      <c r="P194" s="10" t="str">
        <f t="shared" si="625"/>
        <v>626B</v>
      </c>
      <c r="Q194" s="10" t="str">
        <f t="shared" si="625"/>
        <v>626C</v>
      </c>
      <c r="R194" s="10" t="str">
        <f t="shared" si="625"/>
        <v>626D</v>
      </c>
      <c r="S194" s="11" t="str">
        <f t="shared" si="625"/>
        <v>626E</v>
      </c>
      <c r="T194" s="10" t="str">
        <f t="shared" si="625"/>
        <v>626F</v>
      </c>
      <c r="U194" s="10" t="str">
        <f t="shared" si="625"/>
        <v>6270</v>
      </c>
      <c r="V194" s="10" t="str">
        <f t="shared" si="625"/>
        <v>6271</v>
      </c>
      <c r="W194" s="10" t="str">
        <f t="shared" si="625"/>
        <v>6272</v>
      </c>
      <c r="X194" s="10" t="str">
        <f t="shared" si="625"/>
        <v>6273</v>
      </c>
      <c r="Y194" s="10" t="str">
        <f t="shared" si="625"/>
        <v>6274</v>
      </c>
      <c r="Z194" s="10" t="str">
        <f t="shared" si="625"/>
        <v>6275</v>
      </c>
      <c r="AA194" s="10" t="str">
        <f t="shared" si="625"/>
        <v>6276</v>
      </c>
      <c r="AB194" s="10" t="str">
        <f t="shared" si="625"/>
        <v>6277</v>
      </c>
      <c r="AC194" s="10" t="str">
        <f t="shared" si="625"/>
        <v>6278</v>
      </c>
      <c r="AD194" s="10" t="str">
        <f t="shared" si="625"/>
        <v>6279</v>
      </c>
      <c r="AE194" s="10" t="str">
        <f t="shared" si="625"/>
        <v>627A</v>
      </c>
      <c r="AF194" s="10" t="str">
        <f t="shared" si="625"/>
        <v>627B</v>
      </c>
      <c r="AG194" s="10" t="str">
        <f t="shared" si="625"/>
        <v>627C</v>
      </c>
      <c r="AH194" s="10" t="str">
        <f t="shared" si="625"/>
        <v>627D</v>
      </c>
      <c r="AI194" s="11" t="str">
        <f>DEC2HEX(CODE(AI193),4)</f>
        <v>627E</v>
      </c>
      <c r="AJ194" s="10" t="str">
        <f>DEC2HEX(CODE(AJ193),4)</f>
        <v>6321</v>
      </c>
      <c r="AK194" s="10" t="str">
        <f t="shared" ref="AK194:BN194" si="626">DEC2HEX(CODE(AK193),4)</f>
        <v>6322</v>
      </c>
      <c r="AL194" s="10" t="str">
        <f t="shared" si="626"/>
        <v>6323</v>
      </c>
      <c r="AM194" s="10" t="str">
        <f t="shared" si="626"/>
        <v>6324</v>
      </c>
      <c r="AN194" s="10" t="str">
        <f t="shared" si="626"/>
        <v>6325</v>
      </c>
      <c r="AO194" s="10" t="str">
        <f t="shared" si="626"/>
        <v>6326</v>
      </c>
      <c r="AP194" s="10" t="str">
        <f t="shared" si="626"/>
        <v>6327</v>
      </c>
      <c r="AQ194" s="10" t="str">
        <f t="shared" si="626"/>
        <v>6328</v>
      </c>
      <c r="AR194" s="10" t="str">
        <f t="shared" si="626"/>
        <v>6329</v>
      </c>
      <c r="AS194" s="10" t="str">
        <f t="shared" si="626"/>
        <v>632A</v>
      </c>
      <c r="AT194" s="10" t="str">
        <f t="shared" si="626"/>
        <v>632B</v>
      </c>
      <c r="AU194" s="10" t="str">
        <f t="shared" si="626"/>
        <v>632C</v>
      </c>
      <c r="AV194" s="10" t="str">
        <f t="shared" si="626"/>
        <v>632D</v>
      </c>
      <c r="AW194" s="10" t="str">
        <f t="shared" si="626"/>
        <v>632E</v>
      </c>
      <c r="AX194" s="10" t="str">
        <f t="shared" si="626"/>
        <v>632F</v>
      </c>
      <c r="AY194" s="11" t="str">
        <f t="shared" si="626"/>
        <v>6330</v>
      </c>
      <c r="AZ194" s="10" t="str">
        <f t="shared" si="626"/>
        <v>6331</v>
      </c>
      <c r="BA194" s="10" t="str">
        <f t="shared" si="626"/>
        <v>6332</v>
      </c>
      <c r="BB194" s="10" t="str">
        <f t="shared" si="626"/>
        <v>6333</v>
      </c>
      <c r="BC194" s="10" t="str">
        <f t="shared" si="626"/>
        <v>6334</v>
      </c>
      <c r="BD194" s="10" t="str">
        <f t="shared" si="626"/>
        <v>6335</v>
      </c>
      <c r="BE194" s="10" t="str">
        <f t="shared" si="626"/>
        <v>6336</v>
      </c>
      <c r="BF194" s="10" t="str">
        <f t="shared" si="626"/>
        <v>6337</v>
      </c>
      <c r="BG194" s="10" t="str">
        <f t="shared" si="626"/>
        <v>6338</v>
      </c>
      <c r="BH194" s="10" t="str">
        <f t="shared" si="626"/>
        <v>6339</v>
      </c>
      <c r="BI194" s="10" t="str">
        <f t="shared" si="626"/>
        <v>633A</v>
      </c>
      <c r="BJ194" s="10" t="str">
        <f t="shared" si="626"/>
        <v>633B</v>
      </c>
      <c r="BK194" s="10" t="str">
        <f t="shared" si="626"/>
        <v>633C</v>
      </c>
      <c r="BL194" s="10" t="str">
        <f t="shared" si="626"/>
        <v>633D</v>
      </c>
      <c r="BM194" s="10" t="str">
        <f t="shared" si="626"/>
        <v>633E</v>
      </c>
      <c r="BN194" s="10" t="str">
        <f t="shared" si="626"/>
        <v>633F</v>
      </c>
      <c r="BQ194">
        <f t="shared" si="571"/>
        <v>0</v>
      </c>
      <c r="BS194">
        <f t="shared" si="572"/>
        <v>0</v>
      </c>
    </row>
    <row r="195" spans="1:71" ht="26.5" x14ac:dyDescent="0.55000000000000004">
      <c r="A195">
        <f>A193+64*32</f>
        <v>196608</v>
      </c>
      <c r="B195" s="2" t="str">
        <f>DEC2HEX(A195,5)</f>
        <v>30000</v>
      </c>
      <c r="C195" s="6" t="str">
        <f>CHAR(25408+C$1)</f>
        <v>秬</v>
      </c>
      <c r="D195" s="6" t="str">
        <f t="shared" ref="D195:BN195" si="627">CHAR(25408+D$1)</f>
        <v>秡</v>
      </c>
      <c r="E195" s="6" t="str">
        <f t="shared" si="627"/>
        <v>秣</v>
      </c>
      <c r="F195" s="6" t="str">
        <f t="shared" si="627"/>
        <v>稈</v>
      </c>
      <c r="G195" s="6" t="str">
        <f t="shared" si="627"/>
        <v>稍</v>
      </c>
      <c r="H195" s="6" t="str">
        <f t="shared" si="627"/>
        <v>稘</v>
      </c>
      <c r="I195" s="6" t="str">
        <f t="shared" si="627"/>
        <v>稙</v>
      </c>
      <c r="J195" s="6" t="str">
        <f t="shared" si="627"/>
        <v>稠</v>
      </c>
      <c r="K195" s="6" t="str">
        <f t="shared" si="627"/>
        <v>稟</v>
      </c>
      <c r="L195" s="6" t="str">
        <f t="shared" si="627"/>
        <v>禀</v>
      </c>
      <c r="M195" s="6" t="str">
        <f t="shared" si="627"/>
        <v>稱</v>
      </c>
      <c r="N195" s="6" t="str">
        <f t="shared" si="627"/>
        <v>稻</v>
      </c>
      <c r="O195" s="6" t="str">
        <f t="shared" si="627"/>
        <v>稾</v>
      </c>
      <c r="P195" s="6" t="str">
        <f t="shared" si="627"/>
        <v>稷</v>
      </c>
      <c r="Q195" s="6" t="str">
        <f t="shared" si="627"/>
        <v>穃</v>
      </c>
      <c r="R195" s="6" t="str">
        <f t="shared" si="627"/>
        <v>穗</v>
      </c>
      <c r="S195" s="6" t="str">
        <f t="shared" si="627"/>
        <v>穉</v>
      </c>
      <c r="T195" s="6" t="str">
        <f t="shared" si="627"/>
        <v>穡</v>
      </c>
      <c r="U195" s="6" t="str">
        <f t="shared" si="627"/>
        <v>穢</v>
      </c>
      <c r="V195" s="6" t="str">
        <f t="shared" si="627"/>
        <v>穩</v>
      </c>
      <c r="W195" s="6" t="str">
        <f t="shared" si="627"/>
        <v>龝</v>
      </c>
      <c r="X195" s="6" t="str">
        <f t="shared" si="627"/>
        <v>穰</v>
      </c>
      <c r="Y195" s="6" t="str">
        <f t="shared" si="627"/>
        <v>穹</v>
      </c>
      <c r="Z195" s="6" t="str">
        <f t="shared" si="627"/>
        <v>穽</v>
      </c>
      <c r="AA195" s="6" t="str">
        <f t="shared" si="627"/>
        <v>窈</v>
      </c>
      <c r="AB195" s="6" t="str">
        <f t="shared" si="627"/>
        <v>窗</v>
      </c>
      <c r="AC195" s="6" t="str">
        <f t="shared" si="627"/>
        <v>窕</v>
      </c>
      <c r="AD195" s="6" t="str">
        <f t="shared" si="627"/>
        <v>窘</v>
      </c>
      <c r="AE195" s="6" t="str">
        <f t="shared" si="627"/>
        <v>窖</v>
      </c>
      <c r="AF195" s="6" t="str">
        <f t="shared" si="627"/>
        <v>窩</v>
      </c>
      <c r="AG195" s="6" t="str">
        <f t="shared" si="627"/>
        <v>竈</v>
      </c>
      <c r="AH195" s="6" t="str">
        <f t="shared" si="627"/>
        <v>窰</v>
      </c>
      <c r="AI195" s="6" t="str">
        <f t="shared" si="627"/>
        <v>窶</v>
      </c>
      <c r="AJ195" s="6" t="str">
        <f t="shared" si="627"/>
        <v>竅</v>
      </c>
      <c r="AK195" s="6" t="str">
        <f t="shared" si="627"/>
        <v>竄</v>
      </c>
      <c r="AL195" s="6" t="str">
        <f t="shared" si="627"/>
        <v>窿</v>
      </c>
      <c r="AM195" s="6" t="str">
        <f t="shared" si="627"/>
        <v>邃</v>
      </c>
      <c r="AN195" s="6" t="str">
        <f t="shared" si="627"/>
        <v>竇</v>
      </c>
      <c r="AO195" s="6" t="str">
        <f t="shared" si="627"/>
        <v>竊</v>
      </c>
      <c r="AP195" s="6" t="str">
        <f t="shared" si="627"/>
        <v>竍</v>
      </c>
      <c r="AQ195" s="6" t="str">
        <f t="shared" si="627"/>
        <v>竏</v>
      </c>
      <c r="AR195" s="6" t="str">
        <f t="shared" si="627"/>
        <v>竕</v>
      </c>
      <c r="AS195" s="6" t="str">
        <f t="shared" si="627"/>
        <v>竓</v>
      </c>
      <c r="AT195" s="6" t="str">
        <f t="shared" si="627"/>
        <v>站</v>
      </c>
      <c r="AU195" s="6" t="str">
        <f t="shared" si="627"/>
        <v>竚</v>
      </c>
      <c r="AV195" s="6" t="str">
        <f t="shared" si="627"/>
        <v>竝</v>
      </c>
      <c r="AW195" s="6" t="str">
        <f t="shared" si="627"/>
        <v>竡</v>
      </c>
      <c r="AX195" s="6" t="str">
        <f t="shared" si="627"/>
        <v>竢</v>
      </c>
      <c r="AY195" s="6" t="str">
        <f t="shared" si="627"/>
        <v>竦</v>
      </c>
      <c r="AZ195" s="6" t="str">
        <f t="shared" si="627"/>
        <v>竭</v>
      </c>
      <c r="BA195" s="6" t="str">
        <f t="shared" si="627"/>
        <v>竰</v>
      </c>
      <c r="BB195" s="6" t="str">
        <f t="shared" si="627"/>
        <v>笂</v>
      </c>
      <c r="BC195" s="6" t="str">
        <f t="shared" si="627"/>
        <v>笏</v>
      </c>
      <c r="BD195" s="6" t="str">
        <f t="shared" si="627"/>
        <v>笊</v>
      </c>
      <c r="BE195" s="6" t="str">
        <f t="shared" si="627"/>
        <v>笆</v>
      </c>
      <c r="BF195" s="6" t="str">
        <f t="shared" si="627"/>
        <v>笳</v>
      </c>
      <c r="BG195" s="6" t="str">
        <f t="shared" si="627"/>
        <v>笘</v>
      </c>
      <c r="BH195" s="6" t="str">
        <f t="shared" si="627"/>
        <v>笙</v>
      </c>
      <c r="BI195" s="6" t="str">
        <f t="shared" si="627"/>
        <v>笞</v>
      </c>
      <c r="BJ195" s="6" t="str">
        <f t="shared" si="627"/>
        <v>笵</v>
      </c>
      <c r="BK195" s="6" t="str">
        <f>CHAR(25408+BK$1)</f>
        <v>笨</v>
      </c>
      <c r="BL195" s="6" t="str">
        <f t="shared" si="627"/>
        <v>笶</v>
      </c>
      <c r="BM195" s="6" t="str">
        <f t="shared" si="627"/>
        <v>筐</v>
      </c>
      <c r="BN195" s="6" t="str">
        <f>CHAR(25633+BN$1-63)</f>
        <v>筺</v>
      </c>
      <c r="BP195" s="3" t="s">
        <v>531</v>
      </c>
      <c r="BQ195">
        <f t="shared" si="571"/>
        <v>25408</v>
      </c>
      <c r="BR195" s="3" t="s">
        <v>532</v>
      </c>
      <c r="BS195">
        <f t="shared" si="572"/>
        <v>25633</v>
      </c>
    </row>
    <row r="196" spans="1:71" x14ac:dyDescent="0.55000000000000004">
      <c r="C196" s="11" t="str">
        <f>DEC2HEX(CODE(C195),4)</f>
        <v>6340</v>
      </c>
      <c r="D196" s="10" t="str">
        <f>DEC2HEX(CODE(D195),4)</f>
        <v>6341</v>
      </c>
      <c r="E196" s="10" t="str">
        <f t="shared" ref="E196:AH196" si="628">DEC2HEX(CODE(E195),4)</f>
        <v>6342</v>
      </c>
      <c r="F196" s="10" t="str">
        <f t="shared" si="628"/>
        <v>6343</v>
      </c>
      <c r="G196" s="10" t="str">
        <f t="shared" si="628"/>
        <v>6344</v>
      </c>
      <c r="H196" s="10" t="str">
        <f t="shared" si="628"/>
        <v>6345</v>
      </c>
      <c r="I196" s="10" t="str">
        <f t="shared" si="628"/>
        <v>6346</v>
      </c>
      <c r="J196" s="10" t="str">
        <f t="shared" si="628"/>
        <v>6347</v>
      </c>
      <c r="K196" s="10" t="str">
        <f t="shared" si="628"/>
        <v>6348</v>
      </c>
      <c r="L196" s="10" t="str">
        <f t="shared" si="628"/>
        <v>6349</v>
      </c>
      <c r="M196" s="10" t="str">
        <f t="shared" si="628"/>
        <v>634A</v>
      </c>
      <c r="N196" s="10" t="str">
        <f t="shared" si="628"/>
        <v>634B</v>
      </c>
      <c r="O196" s="10" t="str">
        <f t="shared" si="628"/>
        <v>634C</v>
      </c>
      <c r="P196" s="10" t="str">
        <f t="shared" si="628"/>
        <v>634D</v>
      </c>
      <c r="Q196" s="10" t="str">
        <f t="shared" si="628"/>
        <v>634E</v>
      </c>
      <c r="R196" s="10" t="str">
        <f t="shared" si="628"/>
        <v>634F</v>
      </c>
      <c r="S196" s="11" t="str">
        <f t="shared" si="628"/>
        <v>6350</v>
      </c>
      <c r="T196" s="10" t="str">
        <f t="shared" si="628"/>
        <v>6351</v>
      </c>
      <c r="U196" s="10" t="str">
        <f t="shared" si="628"/>
        <v>6352</v>
      </c>
      <c r="V196" s="10" t="str">
        <f t="shared" si="628"/>
        <v>6353</v>
      </c>
      <c r="W196" s="10" t="str">
        <f t="shared" si="628"/>
        <v>6354</v>
      </c>
      <c r="X196" s="10" t="str">
        <f t="shared" si="628"/>
        <v>6355</v>
      </c>
      <c r="Y196" s="10" t="str">
        <f t="shared" si="628"/>
        <v>6356</v>
      </c>
      <c r="Z196" s="10" t="str">
        <f t="shared" si="628"/>
        <v>6357</v>
      </c>
      <c r="AA196" s="10" t="str">
        <f t="shared" si="628"/>
        <v>6358</v>
      </c>
      <c r="AB196" s="10" t="str">
        <f t="shared" si="628"/>
        <v>6359</v>
      </c>
      <c r="AC196" s="10" t="str">
        <f t="shared" si="628"/>
        <v>635A</v>
      </c>
      <c r="AD196" s="10" t="str">
        <f t="shared" si="628"/>
        <v>635B</v>
      </c>
      <c r="AE196" s="10" t="str">
        <f t="shared" si="628"/>
        <v>635C</v>
      </c>
      <c r="AF196" s="10" t="str">
        <f t="shared" si="628"/>
        <v>635D</v>
      </c>
      <c r="AG196" s="10" t="str">
        <f t="shared" si="628"/>
        <v>635E</v>
      </c>
      <c r="AH196" s="10" t="str">
        <f t="shared" si="628"/>
        <v>635F</v>
      </c>
      <c r="AI196" s="11" t="str">
        <f>DEC2HEX(CODE(AI195),4)</f>
        <v>6360</v>
      </c>
      <c r="AJ196" s="10" t="str">
        <f>DEC2HEX(CODE(AJ195),4)</f>
        <v>6361</v>
      </c>
      <c r="AK196" s="10" t="str">
        <f t="shared" ref="AK196:BN196" si="629">DEC2HEX(CODE(AK195),4)</f>
        <v>6362</v>
      </c>
      <c r="AL196" s="10" t="str">
        <f t="shared" si="629"/>
        <v>6363</v>
      </c>
      <c r="AM196" s="10" t="str">
        <f t="shared" si="629"/>
        <v>6364</v>
      </c>
      <c r="AN196" s="10" t="str">
        <f t="shared" si="629"/>
        <v>6365</v>
      </c>
      <c r="AO196" s="10" t="str">
        <f t="shared" si="629"/>
        <v>6366</v>
      </c>
      <c r="AP196" s="10" t="str">
        <f t="shared" si="629"/>
        <v>6367</v>
      </c>
      <c r="AQ196" s="10" t="str">
        <f t="shared" si="629"/>
        <v>6368</v>
      </c>
      <c r="AR196" s="10" t="str">
        <f t="shared" si="629"/>
        <v>6369</v>
      </c>
      <c r="AS196" s="10" t="str">
        <f t="shared" si="629"/>
        <v>636A</v>
      </c>
      <c r="AT196" s="10" t="str">
        <f t="shared" si="629"/>
        <v>636B</v>
      </c>
      <c r="AU196" s="10" t="str">
        <f t="shared" si="629"/>
        <v>636C</v>
      </c>
      <c r="AV196" s="10" t="str">
        <f t="shared" si="629"/>
        <v>636D</v>
      </c>
      <c r="AW196" s="10" t="str">
        <f t="shared" si="629"/>
        <v>636E</v>
      </c>
      <c r="AX196" s="10" t="str">
        <f t="shared" si="629"/>
        <v>636F</v>
      </c>
      <c r="AY196" s="11" t="str">
        <f t="shared" si="629"/>
        <v>6370</v>
      </c>
      <c r="AZ196" s="10" t="str">
        <f t="shared" si="629"/>
        <v>6371</v>
      </c>
      <c r="BA196" s="10" t="str">
        <f t="shared" si="629"/>
        <v>6372</v>
      </c>
      <c r="BB196" s="10" t="str">
        <f t="shared" si="629"/>
        <v>6373</v>
      </c>
      <c r="BC196" s="10" t="str">
        <f t="shared" si="629"/>
        <v>6374</v>
      </c>
      <c r="BD196" s="10" t="str">
        <f t="shared" si="629"/>
        <v>6375</v>
      </c>
      <c r="BE196" s="10" t="str">
        <f t="shared" si="629"/>
        <v>6376</v>
      </c>
      <c r="BF196" s="10" t="str">
        <f t="shared" si="629"/>
        <v>6377</v>
      </c>
      <c r="BG196" s="10" t="str">
        <f t="shared" si="629"/>
        <v>6378</v>
      </c>
      <c r="BH196" s="10" t="str">
        <f t="shared" si="629"/>
        <v>6379</v>
      </c>
      <c r="BI196" s="10" t="str">
        <f t="shared" si="629"/>
        <v>637A</v>
      </c>
      <c r="BJ196" s="10" t="str">
        <f t="shared" si="629"/>
        <v>637B</v>
      </c>
      <c r="BK196" s="10" t="str">
        <f t="shared" si="629"/>
        <v>637C</v>
      </c>
      <c r="BL196" s="10" t="str">
        <f t="shared" si="629"/>
        <v>637D</v>
      </c>
      <c r="BM196" s="10" t="str">
        <f t="shared" si="629"/>
        <v>637E</v>
      </c>
      <c r="BN196" s="10" t="str">
        <f t="shared" si="629"/>
        <v>6421</v>
      </c>
      <c r="BQ196">
        <f t="shared" si="571"/>
        <v>0</v>
      </c>
      <c r="BS196">
        <f t="shared" si="572"/>
        <v>0</v>
      </c>
    </row>
    <row r="197" spans="1:71" ht="26.5" x14ac:dyDescent="0.55000000000000004">
      <c r="A197">
        <f>A195+64*32</f>
        <v>198656</v>
      </c>
      <c r="B197" s="2" t="str">
        <f>DEC2HEX(A197,5)</f>
        <v>30800</v>
      </c>
      <c r="C197" s="6" t="str">
        <f>CHAR(25634+C$1)</f>
        <v>笄</v>
      </c>
      <c r="D197" s="6" t="str">
        <f t="shared" ref="D197:BN197" si="630">CHAR(25634+D$1)</f>
        <v>筍</v>
      </c>
      <c r="E197" s="6" t="str">
        <f t="shared" si="630"/>
        <v>笋</v>
      </c>
      <c r="F197" s="6" t="str">
        <f t="shared" si="630"/>
        <v>筌</v>
      </c>
      <c r="G197" s="6" t="str">
        <f t="shared" si="630"/>
        <v>筅</v>
      </c>
      <c r="H197" s="6" t="str">
        <f t="shared" si="630"/>
        <v>筵</v>
      </c>
      <c r="I197" s="6" t="str">
        <f t="shared" si="630"/>
        <v>筥</v>
      </c>
      <c r="J197" s="6" t="str">
        <f t="shared" si="630"/>
        <v>筴</v>
      </c>
      <c r="K197" s="6" t="str">
        <f t="shared" si="630"/>
        <v>筧</v>
      </c>
      <c r="L197" s="6" t="str">
        <f t="shared" si="630"/>
        <v>筰</v>
      </c>
      <c r="M197" s="6" t="str">
        <f t="shared" si="630"/>
        <v>筱</v>
      </c>
      <c r="N197" s="6" t="str">
        <f t="shared" si="630"/>
        <v>筬</v>
      </c>
      <c r="O197" s="6" t="str">
        <f t="shared" si="630"/>
        <v>筮</v>
      </c>
      <c r="P197" s="6" t="str">
        <f t="shared" si="630"/>
        <v>箝</v>
      </c>
      <c r="Q197" s="6" t="str">
        <f t="shared" si="630"/>
        <v>箘</v>
      </c>
      <c r="R197" s="6" t="str">
        <f t="shared" si="630"/>
        <v>箟</v>
      </c>
      <c r="S197" s="6" t="str">
        <f t="shared" si="630"/>
        <v>箍</v>
      </c>
      <c r="T197" s="6" t="str">
        <f t="shared" si="630"/>
        <v>箜</v>
      </c>
      <c r="U197" s="6" t="str">
        <f t="shared" si="630"/>
        <v>箚</v>
      </c>
      <c r="V197" s="6" t="str">
        <f t="shared" si="630"/>
        <v>箋</v>
      </c>
      <c r="W197" s="6" t="str">
        <f t="shared" si="630"/>
        <v>箒</v>
      </c>
      <c r="X197" s="6" t="str">
        <f t="shared" si="630"/>
        <v>箏</v>
      </c>
      <c r="Y197" s="6" t="str">
        <f t="shared" si="630"/>
        <v>筝</v>
      </c>
      <c r="Z197" s="6" t="str">
        <f t="shared" si="630"/>
        <v>箙</v>
      </c>
      <c r="AA197" s="6" t="str">
        <f t="shared" si="630"/>
        <v>篋</v>
      </c>
      <c r="AB197" s="6" t="str">
        <f t="shared" si="630"/>
        <v>篁</v>
      </c>
      <c r="AC197" s="6" t="str">
        <f t="shared" si="630"/>
        <v>篌</v>
      </c>
      <c r="AD197" s="6" t="str">
        <f t="shared" si="630"/>
        <v>篏</v>
      </c>
      <c r="AE197" s="6" t="str">
        <f t="shared" si="630"/>
        <v>箴</v>
      </c>
      <c r="AF197" s="6" t="str">
        <f t="shared" si="630"/>
        <v>篆</v>
      </c>
      <c r="AG197" s="6" t="str">
        <f t="shared" si="630"/>
        <v>篝</v>
      </c>
      <c r="AH197" s="6" t="str">
        <f t="shared" si="630"/>
        <v>篩</v>
      </c>
      <c r="AI197" s="6" t="str">
        <f t="shared" si="630"/>
        <v>簑</v>
      </c>
      <c r="AJ197" s="6" t="str">
        <f t="shared" si="630"/>
        <v>簔</v>
      </c>
      <c r="AK197" s="6" t="str">
        <f t="shared" si="630"/>
        <v>篦</v>
      </c>
      <c r="AL197" s="6" t="str">
        <f t="shared" si="630"/>
        <v>篥</v>
      </c>
      <c r="AM197" s="6" t="str">
        <f t="shared" si="630"/>
        <v>籠</v>
      </c>
      <c r="AN197" s="6" t="str">
        <f t="shared" si="630"/>
        <v>簀</v>
      </c>
      <c r="AO197" s="6" t="str">
        <f t="shared" si="630"/>
        <v>簇</v>
      </c>
      <c r="AP197" s="6" t="str">
        <f t="shared" si="630"/>
        <v>簓</v>
      </c>
      <c r="AQ197" s="6" t="str">
        <f t="shared" si="630"/>
        <v>篳</v>
      </c>
      <c r="AR197" s="6" t="str">
        <f t="shared" si="630"/>
        <v>篷</v>
      </c>
      <c r="AS197" s="6" t="str">
        <f t="shared" si="630"/>
        <v>簗</v>
      </c>
      <c r="AT197" s="6" t="str">
        <f t="shared" si="630"/>
        <v>簍</v>
      </c>
      <c r="AU197" s="6" t="str">
        <f t="shared" si="630"/>
        <v>篶</v>
      </c>
      <c r="AV197" s="6" t="str">
        <f t="shared" si="630"/>
        <v>簣</v>
      </c>
      <c r="AW197" s="6" t="str">
        <f t="shared" si="630"/>
        <v>簧</v>
      </c>
      <c r="AX197" s="6" t="str">
        <f t="shared" si="630"/>
        <v>簪</v>
      </c>
      <c r="AY197" s="6" t="str">
        <f t="shared" si="630"/>
        <v>簟</v>
      </c>
      <c r="AZ197" s="6" t="str">
        <f t="shared" si="630"/>
        <v>簷</v>
      </c>
      <c r="BA197" s="6" t="str">
        <f t="shared" si="630"/>
        <v>簫</v>
      </c>
      <c r="BB197" s="6" t="str">
        <f t="shared" si="630"/>
        <v>簽</v>
      </c>
      <c r="BC197" s="6" t="str">
        <f t="shared" si="630"/>
        <v>籌</v>
      </c>
      <c r="BD197" s="6" t="str">
        <f t="shared" si="630"/>
        <v>籃</v>
      </c>
      <c r="BE197" s="6" t="str">
        <f t="shared" si="630"/>
        <v>籔</v>
      </c>
      <c r="BF197" s="6" t="str">
        <f t="shared" si="630"/>
        <v>籏</v>
      </c>
      <c r="BG197" s="6" t="str">
        <f t="shared" si="630"/>
        <v>籀</v>
      </c>
      <c r="BH197" s="6" t="str">
        <f t="shared" si="630"/>
        <v>籐</v>
      </c>
      <c r="BI197" s="6" t="str">
        <f t="shared" si="630"/>
        <v>籘</v>
      </c>
      <c r="BJ197" s="6" t="str">
        <f t="shared" si="630"/>
        <v>籟</v>
      </c>
      <c r="BK197" s="6" t="str">
        <f t="shared" si="630"/>
        <v>籤</v>
      </c>
      <c r="BL197" s="6" t="str">
        <f t="shared" si="630"/>
        <v>籖</v>
      </c>
      <c r="BM197" s="6" t="str">
        <f t="shared" si="630"/>
        <v>籥</v>
      </c>
      <c r="BN197" s="6" t="str">
        <f t="shared" si="630"/>
        <v>籬</v>
      </c>
      <c r="BP197" s="3" t="s">
        <v>533</v>
      </c>
      <c r="BQ197">
        <f t="shared" si="571"/>
        <v>25634</v>
      </c>
      <c r="BS197">
        <f t="shared" si="572"/>
        <v>0</v>
      </c>
    </row>
    <row r="198" spans="1:71" x14ac:dyDescent="0.55000000000000004">
      <c r="C198" s="11" t="str">
        <f>DEC2HEX(CODE(C197),4)</f>
        <v>6422</v>
      </c>
      <c r="D198" s="10" t="str">
        <f>DEC2HEX(CODE(D197),4)</f>
        <v>6423</v>
      </c>
      <c r="E198" s="10" t="str">
        <f t="shared" ref="E198:AH214" si="631">DEC2HEX(CODE(E197),4)</f>
        <v>6424</v>
      </c>
      <c r="F198" s="10" t="str">
        <f t="shared" si="631"/>
        <v>6425</v>
      </c>
      <c r="G198" s="10" t="str">
        <f t="shared" si="631"/>
        <v>6426</v>
      </c>
      <c r="H198" s="10" t="str">
        <f t="shared" si="631"/>
        <v>6427</v>
      </c>
      <c r="I198" s="10" t="str">
        <f t="shared" si="631"/>
        <v>6428</v>
      </c>
      <c r="J198" s="10" t="str">
        <f t="shared" si="631"/>
        <v>6429</v>
      </c>
      <c r="K198" s="10" t="str">
        <f t="shared" si="631"/>
        <v>642A</v>
      </c>
      <c r="L198" s="10" t="str">
        <f t="shared" si="631"/>
        <v>642B</v>
      </c>
      <c r="M198" s="10" t="str">
        <f t="shared" si="631"/>
        <v>642C</v>
      </c>
      <c r="N198" s="10" t="str">
        <f t="shared" si="631"/>
        <v>642D</v>
      </c>
      <c r="O198" s="10" t="str">
        <f t="shared" si="631"/>
        <v>642E</v>
      </c>
      <c r="P198" s="10" t="str">
        <f t="shared" si="631"/>
        <v>642F</v>
      </c>
      <c r="Q198" s="10" t="str">
        <f t="shared" si="631"/>
        <v>6430</v>
      </c>
      <c r="R198" s="10" t="str">
        <f t="shared" si="631"/>
        <v>6431</v>
      </c>
      <c r="S198" s="11" t="str">
        <f t="shared" si="631"/>
        <v>6432</v>
      </c>
      <c r="T198" s="10" t="str">
        <f t="shared" si="631"/>
        <v>6433</v>
      </c>
      <c r="U198" s="10" t="str">
        <f t="shared" si="631"/>
        <v>6434</v>
      </c>
      <c r="V198" s="10" t="str">
        <f t="shared" si="631"/>
        <v>6435</v>
      </c>
      <c r="W198" s="10" t="str">
        <f t="shared" si="631"/>
        <v>6436</v>
      </c>
      <c r="X198" s="10" t="str">
        <f t="shared" si="631"/>
        <v>6437</v>
      </c>
      <c r="Y198" s="10" t="str">
        <f t="shared" si="631"/>
        <v>6438</v>
      </c>
      <c r="Z198" s="10" t="str">
        <f t="shared" si="631"/>
        <v>6439</v>
      </c>
      <c r="AA198" s="10" t="str">
        <f t="shared" si="631"/>
        <v>643A</v>
      </c>
      <c r="AB198" s="10" t="str">
        <f t="shared" si="631"/>
        <v>643B</v>
      </c>
      <c r="AC198" s="10" t="str">
        <f t="shared" si="631"/>
        <v>643C</v>
      </c>
      <c r="AD198" s="10" t="str">
        <f t="shared" si="631"/>
        <v>643D</v>
      </c>
      <c r="AE198" s="10" t="str">
        <f t="shared" si="631"/>
        <v>643E</v>
      </c>
      <c r="AF198" s="10" t="str">
        <f t="shared" si="631"/>
        <v>643F</v>
      </c>
      <c r="AG198" s="10" t="str">
        <f t="shared" si="631"/>
        <v>6440</v>
      </c>
      <c r="AH198" s="10" t="str">
        <f t="shared" si="631"/>
        <v>6441</v>
      </c>
      <c r="AI198" s="11" t="str">
        <f>DEC2HEX(CODE(AI197),4)</f>
        <v>6442</v>
      </c>
      <c r="AJ198" s="10" t="str">
        <f>DEC2HEX(CODE(AJ197),4)</f>
        <v>6443</v>
      </c>
      <c r="AK198" s="10" t="str">
        <f t="shared" ref="AK198:BN214" si="632">DEC2HEX(CODE(AK197),4)</f>
        <v>6444</v>
      </c>
      <c r="AL198" s="10" t="str">
        <f t="shared" si="632"/>
        <v>6445</v>
      </c>
      <c r="AM198" s="10" t="str">
        <f t="shared" si="632"/>
        <v>6446</v>
      </c>
      <c r="AN198" s="10" t="str">
        <f t="shared" si="632"/>
        <v>6447</v>
      </c>
      <c r="AO198" s="10" t="str">
        <f t="shared" si="632"/>
        <v>6448</v>
      </c>
      <c r="AP198" s="10" t="str">
        <f t="shared" si="632"/>
        <v>6449</v>
      </c>
      <c r="AQ198" s="10" t="str">
        <f t="shared" si="632"/>
        <v>644A</v>
      </c>
      <c r="AR198" s="10" t="str">
        <f t="shared" si="632"/>
        <v>644B</v>
      </c>
      <c r="AS198" s="10" t="str">
        <f t="shared" si="632"/>
        <v>644C</v>
      </c>
      <c r="AT198" s="10" t="str">
        <f t="shared" si="632"/>
        <v>644D</v>
      </c>
      <c r="AU198" s="10" t="str">
        <f t="shared" si="632"/>
        <v>644E</v>
      </c>
      <c r="AV198" s="10" t="str">
        <f t="shared" si="632"/>
        <v>644F</v>
      </c>
      <c r="AW198" s="10" t="str">
        <f t="shared" si="632"/>
        <v>6450</v>
      </c>
      <c r="AX198" s="10" t="str">
        <f t="shared" si="632"/>
        <v>6451</v>
      </c>
      <c r="AY198" s="11" t="str">
        <f t="shared" si="632"/>
        <v>6452</v>
      </c>
      <c r="AZ198" s="10" t="str">
        <f t="shared" si="632"/>
        <v>6453</v>
      </c>
      <c r="BA198" s="10" t="str">
        <f t="shared" si="632"/>
        <v>6454</v>
      </c>
      <c r="BB198" s="10" t="str">
        <f t="shared" si="632"/>
        <v>6455</v>
      </c>
      <c r="BC198" s="10" t="str">
        <f t="shared" si="632"/>
        <v>6456</v>
      </c>
      <c r="BD198" s="10" t="str">
        <f t="shared" si="632"/>
        <v>6457</v>
      </c>
      <c r="BE198" s="10" t="str">
        <f t="shared" si="632"/>
        <v>6458</v>
      </c>
      <c r="BF198" s="10" t="str">
        <f t="shared" si="632"/>
        <v>6459</v>
      </c>
      <c r="BG198" s="10" t="str">
        <f t="shared" si="632"/>
        <v>645A</v>
      </c>
      <c r="BH198" s="10" t="str">
        <f t="shared" si="632"/>
        <v>645B</v>
      </c>
      <c r="BI198" s="10" t="str">
        <f t="shared" si="632"/>
        <v>645C</v>
      </c>
      <c r="BJ198" s="10" t="str">
        <f t="shared" si="632"/>
        <v>645D</v>
      </c>
      <c r="BK198" s="10" t="str">
        <f t="shared" si="632"/>
        <v>645E</v>
      </c>
      <c r="BL198" s="10" t="str">
        <f t="shared" si="632"/>
        <v>645F</v>
      </c>
      <c r="BM198" s="10" t="str">
        <f t="shared" si="632"/>
        <v>6460</v>
      </c>
      <c r="BN198" s="10" t="str">
        <f t="shared" si="632"/>
        <v>6461</v>
      </c>
      <c r="BQ198">
        <f t="shared" si="571"/>
        <v>0</v>
      </c>
      <c r="BS198">
        <f t="shared" si="572"/>
        <v>0</v>
      </c>
    </row>
    <row r="199" spans="1:71" ht="26.5" x14ac:dyDescent="0.55000000000000004">
      <c r="A199">
        <f>A197+64*32</f>
        <v>200704</v>
      </c>
      <c r="B199" s="2" t="str">
        <f>DEC2HEX(A199,5)</f>
        <v>31000</v>
      </c>
      <c r="C199" s="6" t="str">
        <f>CHAR(25698+C$1)</f>
        <v>籵</v>
      </c>
      <c r="D199" s="6" t="str">
        <f t="shared" ref="D199:BI199" si="633">CHAR(25698+D$1)</f>
        <v>粃</v>
      </c>
      <c r="E199" s="6" t="str">
        <f t="shared" si="633"/>
        <v>粐</v>
      </c>
      <c r="F199" s="6" t="str">
        <f t="shared" si="633"/>
        <v>粤</v>
      </c>
      <c r="G199" s="6" t="str">
        <f t="shared" si="633"/>
        <v>粭</v>
      </c>
      <c r="H199" s="6" t="str">
        <f t="shared" si="633"/>
        <v>粢</v>
      </c>
      <c r="I199" s="6" t="str">
        <f t="shared" si="633"/>
        <v>粫</v>
      </c>
      <c r="J199" s="6" t="str">
        <f t="shared" si="633"/>
        <v>粡</v>
      </c>
      <c r="K199" s="6" t="str">
        <f t="shared" si="633"/>
        <v>粨</v>
      </c>
      <c r="L199" s="6" t="str">
        <f t="shared" si="633"/>
        <v>粳</v>
      </c>
      <c r="M199" s="6" t="str">
        <f t="shared" si="633"/>
        <v>粲</v>
      </c>
      <c r="N199" s="6" t="str">
        <f t="shared" si="633"/>
        <v>粱</v>
      </c>
      <c r="O199" s="6" t="str">
        <f t="shared" si="633"/>
        <v>粮</v>
      </c>
      <c r="P199" s="6" t="str">
        <f t="shared" si="633"/>
        <v>粹</v>
      </c>
      <c r="Q199" s="6" t="str">
        <f t="shared" si="633"/>
        <v>粽</v>
      </c>
      <c r="R199" s="6" t="str">
        <f t="shared" si="633"/>
        <v>糀</v>
      </c>
      <c r="S199" s="6" t="str">
        <f t="shared" si="633"/>
        <v>糅</v>
      </c>
      <c r="T199" s="6" t="str">
        <f t="shared" si="633"/>
        <v>糂</v>
      </c>
      <c r="U199" s="6" t="str">
        <f t="shared" si="633"/>
        <v>糘</v>
      </c>
      <c r="V199" s="6" t="str">
        <f t="shared" si="633"/>
        <v>糒</v>
      </c>
      <c r="W199" s="6" t="str">
        <f t="shared" si="633"/>
        <v>糜</v>
      </c>
      <c r="X199" s="6" t="str">
        <f t="shared" si="633"/>
        <v>糢</v>
      </c>
      <c r="Y199" s="6" t="str">
        <f t="shared" si="633"/>
        <v>鬻</v>
      </c>
      <c r="Z199" s="6" t="str">
        <f t="shared" si="633"/>
        <v>糯</v>
      </c>
      <c r="AA199" s="6" t="str">
        <f t="shared" si="633"/>
        <v>糲</v>
      </c>
      <c r="AB199" s="6" t="str">
        <f t="shared" si="633"/>
        <v>糴</v>
      </c>
      <c r="AC199" s="6" t="str">
        <f t="shared" si="633"/>
        <v>糶</v>
      </c>
      <c r="AD199" s="6" t="str">
        <f t="shared" si="633"/>
        <v>糺</v>
      </c>
      <c r="AE199" s="6" t="str">
        <f t="shared" si="633"/>
        <v>紆</v>
      </c>
      <c r="AF199" s="6" t="str">
        <f>CHAR(25889+AF$1-29)</f>
        <v>紂</v>
      </c>
      <c r="AG199" s="6" t="str">
        <f t="shared" ref="AG199:BN199" si="634">CHAR(25889+AG$1-29)</f>
        <v>紜</v>
      </c>
      <c r="AH199" s="6" t="str">
        <f t="shared" si="634"/>
        <v>紕</v>
      </c>
      <c r="AI199" s="6" t="str">
        <f t="shared" si="634"/>
        <v>紊</v>
      </c>
      <c r="AJ199" s="6" t="str">
        <f t="shared" si="634"/>
        <v>絅</v>
      </c>
      <c r="AK199" s="6" t="str">
        <f t="shared" si="634"/>
        <v>絋</v>
      </c>
      <c r="AL199" s="6" t="str">
        <f t="shared" si="634"/>
        <v>紮</v>
      </c>
      <c r="AM199" s="6" t="str">
        <f t="shared" si="634"/>
        <v>紲</v>
      </c>
      <c r="AN199" s="6" t="str">
        <f t="shared" si="634"/>
        <v>紿</v>
      </c>
      <c r="AO199" s="6" t="str">
        <f t="shared" si="634"/>
        <v>紵</v>
      </c>
      <c r="AP199" s="6" t="str">
        <f t="shared" si="634"/>
        <v>絆</v>
      </c>
      <c r="AQ199" s="6" t="str">
        <f t="shared" si="634"/>
        <v>絳</v>
      </c>
      <c r="AR199" s="6" t="str">
        <f t="shared" si="634"/>
        <v>絖</v>
      </c>
      <c r="AS199" s="6" t="str">
        <f t="shared" si="634"/>
        <v>絎</v>
      </c>
      <c r="AT199" s="6" t="str">
        <f t="shared" si="634"/>
        <v>絲</v>
      </c>
      <c r="AU199" s="6" t="str">
        <f t="shared" si="634"/>
        <v>絨</v>
      </c>
      <c r="AV199" s="6" t="str">
        <f t="shared" si="634"/>
        <v>絮</v>
      </c>
      <c r="AW199" s="6" t="str">
        <f t="shared" si="634"/>
        <v>絏</v>
      </c>
      <c r="AX199" s="6" t="str">
        <f t="shared" si="634"/>
        <v>絣</v>
      </c>
      <c r="AY199" s="6" t="str">
        <f t="shared" si="634"/>
        <v>經</v>
      </c>
      <c r="AZ199" s="6" t="str">
        <f t="shared" si="634"/>
        <v>綉</v>
      </c>
      <c r="BA199" s="6" t="str">
        <f t="shared" si="634"/>
        <v>絛</v>
      </c>
      <c r="BB199" s="6" t="str">
        <f t="shared" si="634"/>
        <v>綏</v>
      </c>
      <c r="BC199" s="6" t="str">
        <f t="shared" si="634"/>
        <v>絽</v>
      </c>
      <c r="BD199" s="6" t="str">
        <f t="shared" si="634"/>
        <v>綛</v>
      </c>
      <c r="BE199" s="6" t="str">
        <f t="shared" si="634"/>
        <v>綺</v>
      </c>
      <c r="BF199" s="6" t="str">
        <f t="shared" si="634"/>
        <v>綮</v>
      </c>
      <c r="BG199" s="6" t="str">
        <f t="shared" si="634"/>
        <v>綣</v>
      </c>
      <c r="BH199" s="6" t="str">
        <f t="shared" si="634"/>
        <v>綵</v>
      </c>
      <c r="BI199" s="6" t="str">
        <f t="shared" si="634"/>
        <v>緇</v>
      </c>
      <c r="BJ199" s="6" t="str">
        <f t="shared" si="634"/>
        <v>綽</v>
      </c>
      <c r="BK199" s="6" t="str">
        <f t="shared" si="634"/>
        <v>綫</v>
      </c>
      <c r="BL199" s="6" t="str">
        <f t="shared" si="634"/>
        <v>總</v>
      </c>
      <c r="BM199" s="6" t="str">
        <f t="shared" si="634"/>
        <v>綢</v>
      </c>
      <c r="BN199" s="6" t="str">
        <f t="shared" si="634"/>
        <v>綯</v>
      </c>
      <c r="BP199" s="3" t="s">
        <v>534</v>
      </c>
      <c r="BQ199">
        <f t="shared" si="571"/>
        <v>25698</v>
      </c>
      <c r="BR199" s="3" t="s">
        <v>535</v>
      </c>
      <c r="BS199">
        <f t="shared" si="572"/>
        <v>25889</v>
      </c>
    </row>
    <row r="200" spans="1:71" x14ac:dyDescent="0.55000000000000004">
      <c r="C200" s="11" t="str">
        <f>DEC2HEX(CODE(C199),4)</f>
        <v>6462</v>
      </c>
      <c r="D200" s="10" t="str">
        <f>DEC2HEX(CODE(D199),4)</f>
        <v>6463</v>
      </c>
      <c r="E200" s="10" t="str">
        <f t="shared" si="631"/>
        <v>6464</v>
      </c>
      <c r="F200" s="10" t="str">
        <f t="shared" si="631"/>
        <v>6465</v>
      </c>
      <c r="G200" s="10" t="str">
        <f t="shared" si="631"/>
        <v>6466</v>
      </c>
      <c r="H200" s="10" t="str">
        <f t="shared" si="631"/>
        <v>6467</v>
      </c>
      <c r="I200" s="10" t="str">
        <f t="shared" si="631"/>
        <v>6468</v>
      </c>
      <c r="J200" s="10" t="str">
        <f t="shared" si="631"/>
        <v>6469</v>
      </c>
      <c r="K200" s="10" t="str">
        <f t="shared" si="631"/>
        <v>646A</v>
      </c>
      <c r="L200" s="10" t="str">
        <f t="shared" si="631"/>
        <v>646B</v>
      </c>
      <c r="M200" s="10" t="str">
        <f t="shared" si="631"/>
        <v>646C</v>
      </c>
      <c r="N200" s="10" t="str">
        <f t="shared" si="631"/>
        <v>646D</v>
      </c>
      <c r="O200" s="10" t="str">
        <f t="shared" si="631"/>
        <v>646E</v>
      </c>
      <c r="P200" s="10" t="str">
        <f t="shared" si="631"/>
        <v>646F</v>
      </c>
      <c r="Q200" s="10" t="str">
        <f t="shared" si="631"/>
        <v>6470</v>
      </c>
      <c r="R200" s="10" t="str">
        <f t="shared" si="631"/>
        <v>6471</v>
      </c>
      <c r="S200" s="11" t="str">
        <f t="shared" si="631"/>
        <v>6472</v>
      </c>
      <c r="T200" s="10" t="str">
        <f t="shared" si="631"/>
        <v>6473</v>
      </c>
      <c r="U200" s="10" t="str">
        <f t="shared" si="631"/>
        <v>6474</v>
      </c>
      <c r="V200" s="10" t="str">
        <f t="shared" si="631"/>
        <v>6475</v>
      </c>
      <c r="W200" s="10" t="str">
        <f t="shared" si="631"/>
        <v>6476</v>
      </c>
      <c r="X200" s="10" t="str">
        <f t="shared" si="631"/>
        <v>6477</v>
      </c>
      <c r="Y200" s="10" t="str">
        <f t="shared" si="631"/>
        <v>6478</v>
      </c>
      <c r="Z200" s="10" t="str">
        <f t="shared" si="631"/>
        <v>6479</v>
      </c>
      <c r="AA200" s="10" t="str">
        <f t="shared" si="631"/>
        <v>647A</v>
      </c>
      <c r="AB200" s="10" t="str">
        <f t="shared" si="631"/>
        <v>647B</v>
      </c>
      <c r="AC200" s="10" t="str">
        <f t="shared" si="631"/>
        <v>647C</v>
      </c>
      <c r="AD200" s="10" t="str">
        <f t="shared" si="631"/>
        <v>647D</v>
      </c>
      <c r="AE200" s="10" t="str">
        <f t="shared" si="631"/>
        <v>647E</v>
      </c>
      <c r="AF200" s="10" t="str">
        <f t="shared" si="631"/>
        <v>6521</v>
      </c>
      <c r="AG200" s="10" t="str">
        <f t="shared" si="631"/>
        <v>6522</v>
      </c>
      <c r="AH200" s="10" t="str">
        <f t="shared" si="631"/>
        <v>6523</v>
      </c>
      <c r="AI200" s="11" t="str">
        <f>DEC2HEX(CODE(AI199),4)</f>
        <v>6524</v>
      </c>
      <c r="AJ200" s="10" t="str">
        <f>DEC2HEX(CODE(AJ199),4)</f>
        <v>6525</v>
      </c>
      <c r="AK200" s="10" t="str">
        <f t="shared" si="632"/>
        <v>6526</v>
      </c>
      <c r="AL200" s="10" t="str">
        <f t="shared" si="632"/>
        <v>6527</v>
      </c>
      <c r="AM200" s="10" t="str">
        <f t="shared" si="632"/>
        <v>6528</v>
      </c>
      <c r="AN200" s="10" t="str">
        <f t="shared" si="632"/>
        <v>6529</v>
      </c>
      <c r="AO200" s="10" t="str">
        <f t="shared" si="632"/>
        <v>652A</v>
      </c>
      <c r="AP200" s="10" t="str">
        <f t="shared" si="632"/>
        <v>652B</v>
      </c>
      <c r="AQ200" s="10" t="str">
        <f t="shared" si="632"/>
        <v>652C</v>
      </c>
      <c r="AR200" s="10" t="str">
        <f t="shared" si="632"/>
        <v>652D</v>
      </c>
      <c r="AS200" s="10" t="str">
        <f t="shared" si="632"/>
        <v>652E</v>
      </c>
      <c r="AT200" s="10" t="str">
        <f t="shared" si="632"/>
        <v>652F</v>
      </c>
      <c r="AU200" s="10" t="str">
        <f t="shared" si="632"/>
        <v>6530</v>
      </c>
      <c r="AV200" s="10" t="str">
        <f t="shared" si="632"/>
        <v>6531</v>
      </c>
      <c r="AW200" s="10" t="str">
        <f t="shared" si="632"/>
        <v>6532</v>
      </c>
      <c r="AX200" s="10" t="str">
        <f t="shared" si="632"/>
        <v>6533</v>
      </c>
      <c r="AY200" s="11" t="str">
        <f t="shared" si="632"/>
        <v>6534</v>
      </c>
      <c r="AZ200" s="10" t="str">
        <f t="shared" si="632"/>
        <v>6535</v>
      </c>
      <c r="BA200" s="10" t="str">
        <f t="shared" si="632"/>
        <v>6536</v>
      </c>
      <c r="BB200" s="10" t="str">
        <f t="shared" si="632"/>
        <v>6537</v>
      </c>
      <c r="BC200" s="10" t="str">
        <f t="shared" si="632"/>
        <v>6538</v>
      </c>
      <c r="BD200" s="10" t="str">
        <f t="shared" si="632"/>
        <v>6539</v>
      </c>
      <c r="BE200" s="10" t="str">
        <f t="shared" si="632"/>
        <v>653A</v>
      </c>
      <c r="BF200" s="10" t="str">
        <f t="shared" si="632"/>
        <v>653B</v>
      </c>
      <c r="BG200" s="10" t="str">
        <f t="shared" si="632"/>
        <v>653C</v>
      </c>
      <c r="BH200" s="10" t="str">
        <f t="shared" si="632"/>
        <v>653D</v>
      </c>
      <c r="BI200" s="10" t="str">
        <f t="shared" si="632"/>
        <v>653E</v>
      </c>
      <c r="BJ200" s="10" t="str">
        <f t="shared" si="632"/>
        <v>653F</v>
      </c>
      <c r="BK200" s="10" t="str">
        <f t="shared" si="632"/>
        <v>6540</v>
      </c>
      <c r="BL200" s="10" t="str">
        <f t="shared" si="632"/>
        <v>6541</v>
      </c>
      <c r="BM200" s="10" t="str">
        <f t="shared" si="632"/>
        <v>6542</v>
      </c>
      <c r="BN200" s="10" t="str">
        <f t="shared" si="632"/>
        <v>6543</v>
      </c>
      <c r="BQ200">
        <f t="shared" ref="BQ200:BQ251" si="635">HEX2DEC(BP200)</f>
        <v>0</v>
      </c>
      <c r="BS200">
        <f t="shared" ref="BS200:BS251" si="636">HEX2DEC(BR200)</f>
        <v>0</v>
      </c>
    </row>
    <row r="201" spans="1:71" ht="26.5" x14ac:dyDescent="0.55000000000000004">
      <c r="A201">
        <f>A199+64*32</f>
        <v>202752</v>
      </c>
      <c r="B201" s="2" t="str">
        <f>DEC2HEX(A201,5)</f>
        <v>31800</v>
      </c>
      <c r="C201" s="6" t="str">
        <f>CHAR(25924+C$1)</f>
        <v>緜</v>
      </c>
      <c r="D201" s="6" t="str">
        <f t="shared" ref="D201:BN201" si="637">CHAR(25924+D$1)</f>
        <v>綸</v>
      </c>
      <c r="E201" s="6" t="str">
        <f t="shared" si="637"/>
        <v>綟</v>
      </c>
      <c r="F201" s="6" t="str">
        <f t="shared" si="637"/>
        <v>綰</v>
      </c>
      <c r="G201" s="6" t="str">
        <f t="shared" si="637"/>
        <v>緘</v>
      </c>
      <c r="H201" s="6" t="str">
        <f t="shared" si="637"/>
        <v>緝</v>
      </c>
      <c r="I201" s="6" t="str">
        <f t="shared" si="637"/>
        <v>緤</v>
      </c>
      <c r="J201" s="6" t="str">
        <f t="shared" si="637"/>
        <v>緞</v>
      </c>
      <c r="K201" s="6" t="str">
        <f t="shared" si="637"/>
        <v>緻</v>
      </c>
      <c r="L201" s="6" t="str">
        <f t="shared" si="637"/>
        <v>緲</v>
      </c>
      <c r="M201" s="6" t="str">
        <f t="shared" si="637"/>
        <v>緡</v>
      </c>
      <c r="N201" s="6" t="str">
        <f t="shared" si="637"/>
        <v>縅</v>
      </c>
      <c r="O201" s="6" t="str">
        <f t="shared" si="637"/>
        <v>縊</v>
      </c>
      <c r="P201" s="6" t="str">
        <f t="shared" si="637"/>
        <v>縣</v>
      </c>
      <c r="Q201" s="6" t="str">
        <f t="shared" si="637"/>
        <v>縡</v>
      </c>
      <c r="R201" s="6" t="str">
        <f t="shared" si="637"/>
        <v>縒</v>
      </c>
      <c r="S201" s="6" t="str">
        <f t="shared" si="637"/>
        <v>縱</v>
      </c>
      <c r="T201" s="6" t="str">
        <f t="shared" si="637"/>
        <v>縟</v>
      </c>
      <c r="U201" s="6" t="str">
        <f t="shared" si="637"/>
        <v>縉</v>
      </c>
      <c r="V201" s="6" t="str">
        <f t="shared" si="637"/>
        <v>縋</v>
      </c>
      <c r="W201" s="6" t="str">
        <f t="shared" si="637"/>
        <v>縢</v>
      </c>
      <c r="X201" s="6" t="str">
        <f t="shared" si="637"/>
        <v>繆</v>
      </c>
      <c r="Y201" s="6" t="str">
        <f t="shared" si="637"/>
        <v>繦</v>
      </c>
      <c r="Z201" s="6" t="str">
        <f t="shared" si="637"/>
        <v>縻</v>
      </c>
      <c r="AA201" s="6" t="str">
        <f t="shared" si="637"/>
        <v>縵</v>
      </c>
      <c r="AB201" s="6" t="str">
        <f t="shared" si="637"/>
        <v>縹</v>
      </c>
      <c r="AC201" s="6" t="str">
        <f t="shared" si="637"/>
        <v>繃</v>
      </c>
      <c r="AD201" s="6" t="str">
        <f t="shared" si="637"/>
        <v>縷</v>
      </c>
      <c r="AE201" s="6" t="str">
        <f t="shared" si="637"/>
        <v>縲</v>
      </c>
      <c r="AF201" s="6" t="str">
        <f t="shared" si="637"/>
        <v>縺</v>
      </c>
      <c r="AG201" s="6" t="str">
        <f t="shared" si="637"/>
        <v>繧</v>
      </c>
      <c r="AH201" s="6" t="str">
        <f t="shared" si="637"/>
        <v>繝</v>
      </c>
      <c r="AI201" s="6" t="str">
        <f t="shared" si="637"/>
        <v>繖</v>
      </c>
      <c r="AJ201" s="6" t="str">
        <f t="shared" si="637"/>
        <v>繞</v>
      </c>
      <c r="AK201" s="6" t="str">
        <f t="shared" si="637"/>
        <v>繙</v>
      </c>
      <c r="AL201" s="6" t="str">
        <f t="shared" si="637"/>
        <v>繚</v>
      </c>
      <c r="AM201" s="6" t="str">
        <f t="shared" si="637"/>
        <v>繹</v>
      </c>
      <c r="AN201" s="6" t="str">
        <f t="shared" si="637"/>
        <v>繪</v>
      </c>
      <c r="AO201" s="6" t="str">
        <f t="shared" si="637"/>
        <v>繩</v>
      </c>
      <c r="AP201" s="6" t="str">
        <f t="shared" si="637"/>
        <v>繼</v>
      </c>
      <c r="AQ201" s="6" t="str">
        <f t="shared" si="637"/>
        <v>繻</v>
      </c>
      <c r="AR201" s="6" t="str">
        <f t="shared" si="637"/>
        <v>纃</v>
      </c>
      <c r="AS201" s="6" t="str">
        <f t="shared" si="637"/>
        <v>緕</v>
      </c>
      <c r="AT201" s="6" t="str">
        <f t="shared" si="637"/>
        <v>繽</v>
      </c>
      <c r="AU201" s="6" t="str">
        <f t="shared" si="637"/>
        <v>辮</v>
      </c>
      <c r="AV201" s="6" t="str">
        <f t="shared" si="637"/>
        <v>繿</v>
      </c>
      <c r="AW201" s="6" t="str">
        <f t="shared" si="637"/>
        <v>纈</v>
      </c>
      <c r="AX201" s="6" t="str">
        <f t="shared" si="637"/>
        <v>纉</v>
      </c>
      <c r="AY201" s="6" t="str">
        <f t="shared" si="637"/>
        <v>續</v>
      </c>
      <c r="AZ201" s="6" t="str">
        <f t="shared" si="637"/>
        <v>纒</v>
      </c>
      <c r="BA201" s="6" t="str">
        <f t="shared" si="637"/>
        <v>纐</v>
      </c>
      <c r="BB201" s="6" t="str">
        <f t="shared" si="637"/>
        <v>纓</v>
      </c>
      <c r="BC201" s="6" t="str">
        <f t="shared" si="637"/>
        <v>纔</v>
      </c>
      <c r="BD201" s="6" t="str">
        <f t="shared" si="637"/>
        <v>纖</v>
      </c>
      <c r="BE201" s="6" t="str">
        <f t="shared" si="637"/>
        <v>纎</v>
      </c>
      <c r="BF201" s="6" t="str">
        <f t="shared" si="637"/>
        <v>纛</v>
      </c>
      <c r="BG201" s="6" t="str">
        <f t="shared" si="637"/>
        <v>纜</v>
      </c>
      <c r="BH201" s="6" t="str">
        <f t="shared" si="637"/>
        <v>缸</v>
      </c>
      <c r="BI201" s="6" t="str">
        <f t="shared" si="637"/>
        <v>缺</v>
      </c>
      <c r="BJ201" s="6" t="str">
        <f>CHAR(26145+BJ$1-59)</f>
        <v>罅</v>
      </c>
      <c r="BK201" s="6" t="str">
        <f t="shared" ref="BK201:BN201" si="638">CHAR(26145+BK$1-59)</f>
        <v>罌</v>
      </c>
      <c r="BL201" s="6" t="str">
        <f t="shared" si="638"/>
        <v>罍</v>
      </c>
      <c r="BM201" s="6" t="str">
        <f t="shared" si="638"/>
        <v>罎</v>
      </c>
      <c r="BN201" s="6" t="str">
        <f t="shared" si="638"/>
        <v>罐</v>
      </c>
      <c r="BP201" s="3" t="s">
        <v>536</v>
      </c>
      <c r="BQ201">
        <f t="shared" si="635"/>
        <v>25924</v>
      </c>
      <c r="BR201" s="3" t="s">
        <v>537</v>
      </c>
      <c r="BS201">
        <f t="shared" si="636"/>
        <v>26145</v>
      </c>
    </row>
    <row r="202" spans="1:71" x14ac:dyDescent="0.55000000000000004">
      <c r="C202" s="11" t="str">
        <f>DEC2HEX(CODE(C201),4)</f>
        <v>6544</v>
      </c>
      <c r="D202" s="10" t="str">
        <f>DEC2HEX(CODE(D201),4)</f>
        <v>6545</v>
      </c>
      <c r="E202" s="10" t="str">
        <f t="shared" si="631"/>
        <v>6546</v>
      </c>
      <c r="F202" s="10" t="str">
        <f t="shared" si="631"/>
        <v>6547</v>
      </c>
      <c r="G202" s="10" t="str">
        <f t="shared" si="631"/>
        <v>6548</v>
      </c>
      <c r="H202" s="10" t="str">
        <f t="shared" si="631"/>
        <v>6549</v>
      </c>
      <c r="I202" s="10" t="str">
        <f t="shared" si="631"/>
        <v>654A</v>
      </c>
      <c r="J202" s="10" t="str">
        <f t="shared" si="631"/>
        <v>654B</v>
      </c>
      <c r="K202" s="10" t="str">
        <f t="shared" si="631"/>
        <v>654C</v>
      </c>
      <c r="L202" s="10" t="str">
        <f t="shared" si="631"/>
        <v>654D</v>
      </c>
      <c r="M202" s="10" t="str">
        <f t="shared" si="631"/>
        <v>654E</v>
      </c>
      <c r="N202" s="10" t="str">
        <f t="shared" si="631"/>
        <v>654F</v>
      </c>
      <c r="O202" s="10" t="str">
        <f t="shared" si="631"/>
        <v>6550</v>
      </c>
      <c r="P202" s="10" t="str">
        <f t="shared" si="631"/>
        <v>6551</v>
      </c>
      <c r="Q202" s="10" t="str">
        <f t="shared" si="631"/>
        <v>6552</v>
      </c>
      <c r="R202" s="10" t="str">
        <f t="shared" si="631"/>
        <v>6553</v>
      </c>
      <c r="S202" s="11" t="str">
        <f t="shared" si="631"/>
        <v>6554</v>
      </c>
      <c r="T202" s="10" t="str">
        <f t="shared" si="631"/>
        <v>6555</v>
      </c>
      <c r="U202" s="10" t="str">
        <f t="shared" si="631"/>
        <v>6556</v>
      </c>
      <c r="V202" s="10" t="str">
        <f t="shared" si="631"/>
        <v>6557</v>
      </c>
      <c r="W202" s="10" t="str">
        <f t="shared" si="631"/>
        <v>6558</v>
      </c>
      <c r="X202" s="10" t="str">
        <f t="shared" si="631"/>
        <v>6559</v>
      </c>
      <c r="Y202" s="10" t="str">
        <f t="shared" si="631"/>
        <v>655A</v>
      </c>
      <c r="Z202" s="10" t="str">
        <f t="shared" si="631"/>
        <v>655B</v>
      </c>
      <c r="AA202" s="10" t="str">
        <f t="shared" si="631"/>
        <v>655C</v>
      </c>
      <c r="AB202" s="10" t="str">
        <f t="shared" si="631"/>
        <v>655D</v>
      </c>
      <c r="AC202" s="10" t="str">
        <f t="shared" si="631"/>
        <v>655E</v>
      </c>
      <c r="AD202" s="10" t="str">
        <f t="shared" si="631"/>
        <v>655F</v>
      </c>
      <c r="AE202" s="10" t="str">
        <f t="shared" si="631"/>
        <v>6560</v>
      </c>
      <c r="AF202" s="10" t="str">
        <f t="shared" si="631"/>
        <v>6561</v>
      </c>
      <c r="AG202" s="10" t="str">
        <f t="shared" si="631"/>
        <v>6562</v>
      </c>
      <c r="AH202" s="10" t="str">
        <f t="shared" si="631"/>
        <v>6563</v>
      </c>
      <c r="AI202" s="11" t="str">
        <f>DEC2HEX(CODE(AI201),4)</f>
        <v>6564</v>
      </c>
      <c r="AJ202" s="10" t="str">
        <f>DEC2HEX(CODE(AJ201),4)</f>
        <v>6565</v>
      </c>
      <c r="AK202" s="10" t="str">
        <f t="shared" si="632"/>
        <v>6566</v>
      </c>
      <c r="AL202" s="10" t="str">
        <f t="shared" si="632"/>
        <v>6567</v>
      </c>
      <c r="AM202" s="10" t="str">
        <f t="shared" si="632"/>
        <v>6568</v>
      </c>
      <c r="AN202" s="10" t="str">
        <f t="shared" si="632"/>
        <v>6569</v>
      </c>
      <c r="AO202" s="10" t="str">
        <f t="shared" si="632"/>
        <v>656A</v>
      </c>
      <c r="AP202" s="10" t="str">
        <f t="shared" si="632"/>
        <v>656B</v>
      </c>
      <c r="AQ202" s="10" t="str">
        <f t="shared" si="632"/>
        <v>656C</v>
      </c>
      <c r="AR202" s="10" t="str">
        <f t="shared" si="632"/>
        <v>656D</v>
      </c>
      <c r="AS202" s="10" t="str">
        <f t="shared" si="632"/>
        <v>656E</v>
      </c>
      <c r="AT202" s="10" t="str">
        <f t="shared" si="632"/>
        <v>656F</v>
      </c>
      <c r="AU202" s="10" t="str">
        <f t="shared" si="632"/>
        <v>6570</v>
      </c>
      <c r="AV202" s="10" t="str">
        <f t="shared" si="632"/>
        <v>6571</v>
      </c>
      <c r="AW202" s="10" t="str">
        <f t="shared" si="632"/>
        <v>6572</v>
      </c>
      <c r="AX202" s="10" t="str">
        <f t="shared" si="632"/>
        <v>6573</v>
      </c>
      <c r="AY202" s="11" t="str">
        <f t="shared" si="632"/>
        <v>6574</v>
      </c>
      <c r="AZ202" s="10" t="str">
        <f t="shared" si="632"/>
        <v>6575</v>
      </c>
      <c r="BA202" s="10" t="str">
        <f t="shared" si="632"/>
        <v>6576</v>
      </c>
      <c r="BB202" s="10" t="str">
        <f t="shared" si="632"/>
        <v>6577</v>
      </c>
      <c r="BC202" s="10" t="str">
        <f t="shared" si="632"/>
        <v>6578</v>
      </c>
      <c r="BD202" s="10" t="str">
        <f t="shared" si="632"/>
        <v>6579</v>
      </c>
      <c r="BE202" s="10" t="str">
        <f t="shared" si="632"/>
        <v>657A</v>
      </c>
      <c r="BF202" s="10" t="str">
        <f t="shared" si="632"/>
        <v>657B</v>
      </c>
      <c r="BG202" s="10" t="str">
        <f t="shared" si="632"/>
        <v>657C</v>
      </c>
      <c r="BH202" s="10" t="str">
        <f t="shared" si="632"/>
        <v>657D</v>
      </c>
      <c r="BI202" s="10" t="str">
        <f t="shared" si="632"/>
        <v>657E</v>
      </c>
      <c r="BJ202" s="10" t="str">
        <f t="shared" si="632"/>
        <v>6621</v>
      </c>
      <c r="BK202" s="10" t="str">
        <f t="shared" si="632"/>
        <v>6622</v>
      </c>
      <c r="BL202" s="10" t="str">
        <f t="shared" si="632"/>
        <v>6623</v>
      </c>
      <c r="BM202" s="10" t="str">
        <f t="shared" si="632"/>
        <v>6624</v>
      </c>
      <c r="BN202" s="10" t="str">
        <f t="shared" si="632"/>
        <v>6625</v>
      </c>
      <c r="BQ202">
        <f t="shared" si="635"/>
        <v>0</v>
      </c>
      <c r="BS202">
        <f t="shared" si="636"/>
        <v>0</v>
      </c>
    </row>
    <row r="203" spans="1:71" ht="26.5" x14ac:dyDescent="0.55000000000000004">
      <c r="A203">
        <f>A201+64*32</f>
        <v>204800</v>
      </c>
      <c r="B203" s="2" t="str">
        <f>DEC2HEX(A203,5)</f>
        <v>32000</v>
      </c>
      <c r="C203" s="6" t="str">
        <f>CHAR(26150+C$1)</f>
        <v>网</v>
      </c>
      <c r="D203" s="6" t="str">
        <f t="shared" ref="D203:BN203" si="639">CHAR(26150+D$1)</f>
        <v>罕</v>
      </c>
      <c r="E203" s="6" t="str">
        <f t="shared" si="639"/>
        <v>罔</v>
      </c>
      <c r="F203" s="6" t="str">
        <f t="shared" si="639"/>
        <v>罘</v>
      </c>
      <c r="G203" s="6" t="str">
        <f t="shared" si="639"/>
        <v>罟</v>
      </c>
      <c r="H203" s="6" t="str">
        <f t="shared" si="639"/>
        <v>罠</v>
      </c>
      <c r="I203" s="6" t="str">
        <f t="shared" si="639"/>
        <v>罨</v>
      </c>
      <c r="J203" s="6" t="str">
        <f t="shared" si="639"/>
        <v>罩</v>
      </c>
      <c r="K203" s="6" t="str">
        <f t="shared" si="639"/>
        <v>罧</v>
      </c>
      <c r="L203" s="6" t="str">
        <f t="shared" si="639"/>
        <v>罸</v>
      </c>
      <c r="M203" s="6" t="str">
        <f t="shared" si="639"/>
        <v>羂</v>
      </c>
      <c r="N203" s="6" t="str">
        <f t="shared" si="639"/>
        <v>羆</v>
      </c>
      <c r="O203" s="6" t="str">
        <f t="shared" si="639"/>
        <v>羃</v>
      </c>
      <c r="P203" s="6" t="str">
        <f t="shared" si="639"/>
        <v>羈</v>
      </c>
      <c r="Q203" s="6" t="str">
        <f t="shared" si="639"/>
        <v>羇</v>
      </c>
      <c r="R203" s="6" t="str">
        <f t="shared" si="639"/>
        <v>羌</v>
      </c>
      <c r="S203" s="6" t="str">
        <f t="shared" si="639"/>
        <v>羔</v>
      </c>
      <c r="T203" s="6" t="str">
        <f t="shared" si="639"/>
        <v>羞</v>
      </c>
      <c r="U203" s="6" t="str">
        <f t="shared" si="639"/>
        <v>羝</v>
      </c>
      <c r="V203" s="6" t="str">
        <f t="shared" si="639"/>
        <v>羚</v>
      </c>
      <c r="W203" s="6" t="str">
        <f t="shared" si="639"/>
        <v>羣</v>
      </c>
      <c r="X203" s="6" t="str">
        <f t="shared" si="639"/>
        <v>羯</v>
      </c>
      <c r="Y203" s="6" t="str">
        <f t="shared" si="639"/>
        <v>羲</v>
      </c>
      <c r="Z203" s="6" t="str">
        <f t="shared" si="639"/>
        <v>羹</v>
      </c>
      <c r="AA203" s="6" t="str">
        <f t="shared" si="639"/>
        <v>羮</v>
      </c>
      <c r="AB203" s="6" t="str">
        <f t="shared" si="639"/>
        <v>羶</v>
      </c>
      <c r="AC203" s="6" t="str">
        <f t="shared" si="639"/>
        <v>羸</v>
      </c>
      <c r="AD203" s="6" t="str">
        <f t="shared" si="639"/>
        <v>譱</v>
      </c>
      <c r="AE203" s="6" t="str">
        <f t="shared" si="639"/>
        <v>翅</v>
      </c>
      <c r="AF203" s="6" t="str">
        <f t="shared" si="639"/>
        <v>翆</v>
      </c>
      <c r="AG203" s="6" t="str">
        <f t="shared" si="639"/>
        <v>翊</v>
      </c>
      <c r="AH203" s="6" t="str">
        <f t="shared" si="639"/>
        <v>翕</v>
      </c>
      <c r="AI203" s="6" t="str">
        <f t="shared" si="639"/>
        <v>翔</v>
      </c>
      <c r="AJ203" s="6" t="str">
        <f t="shared" si="639"/>
        <v>翡</v>
      </c>
      <c r="AK203" s="6" t="str">
        <f t="shared" si="639"/>
        <v>翦</v>
      </c>
      <c r="AL203" s="6" t="str">
        <f t="shared" si="639"/>
        <v>翩</v>
      </c>
      <c r="AM203" s="6" t="str">
        <f t="shared" si="639"/>
        <v>翳</v>
      </c>
      <c r="AN203" s="6" t="str">
        <f t="shared" si="639"/>
        <v>翹</v>
      </c>
      <c r="AO203" s="6" t="str">
        <f t="shared" si="639"/>
        <v>飜</v>
      </c>
      <c r="AP203" s="6" t="str">
        <f t="shared" si="639"/>
        <v>耆</v>
      </c>
      <c r="AQ203" s="6" t="str">
        <f t="shared" si="639"/>
        <v>耄</v>
      </c>
      <c r="AR203" s="6" t="str">
        <f t="shared" si="639"/>
        <v>耋</v>
      </c>
      <c r="AS203" s="6" t="str">
        <f t="shared" si="639"/>
        <v>耒</v>
      </c>
      <c r="AT203" s="6" t="str">
        <f t="shared" si="639"/>
        <v>耘</v>
      </c>
      <c r="AU203" s="6" t="str">
        <f t="shared" si="639"/>
        <v>耙</v>
      </c>
      <c r="AV203" s="6" t="str">
        <f t="shared" si="639"/>
        <v>耜</v>
      </c>
      <c r="AW203" s="6" t="str">
        <f t="shared" si="639"/>
        <v>耡</v>
      </c>
      <c r="AX203" s="6" t="str">
        <f t="shared" si="639"/>
        <v>耨</v>
      </c>
      <c r="AY203" s="6" t="str">
        <f t="shared" si="639"/>
        <v>耿</v>
      </c>
      <c r="AZ203" s="6" t="str">
        <f t="shared" si="639"/>
        <v>耻</v>
      </c>
      <c r="BA203" s="6" t="str">
        <f t="shared" si="639"/>
        <v>聊</v>
      </c>
      <c r="BB203" s="6" t="str">
        <f t="shared" si="639"/>
        <v>聆</v>
      </c>
      <c r="BC203" s="6" t="str">
        <f t="shared" si="639"/>
        <v>聒</v>
      </c>
      <c r="BD203" s="6" t="str">
        <f t="shared" si="639"/>
        <v>聘</v>
      </c>
      <c r="BE203" s="6" t="str">
        <f t="shared" si="639"/>
        <v>聚</v>
      </c>
      <c r="BF203" s="6" t="str">
        <f t="shared" si="639"/>
        <v>聟</v>
      </c>
      <c r="BG203" s="6" t="str">
        <f t="shared" si="639"/>
        <v>聢</v>
      </c>
      <c r="BH203" s="6" t="str">
        <f t="shared" si="639"/>
        <v>聨</v>
      </c>
      <c r="BI203" s="6" t="str">
        <f t="shared" si="639"/>
        <v>聳</v>
      </c>
      <c r="BJ203" s="6" t="str">
        <f t="shared" si="639"/>
        <v>聲</v>
      </c>
      <c r="BK203" s="6" t="str">
        <f t="shared" si="639"/>
        <v>聰</v>
      </c>
      <c r="BL203" s="6" t="str">
        <f t="shared" si="639"/>
        <v>聶</v>
      </c>
      <c r="BM203" s="6" t="str">
        <f t="shared" si="639"/>
        <v>聹</v>
      </c>
      <c r="BN203" s="6" t="str">
        <f t="shared" si="639"/>
        <v>聽</v>
      </c>
      <c r="BP203" s="3" t="s">
        <v>538</v>
      </c>
      <c r="BQ203">
        <f t="shared" si="635"/>
        <v>26150</v>
      </c>
      <c r="BS203">
        <f t="shared" si="636"/>
        <v>0</v>
      </c>
    </row>
    <row r="204" spans="1:71" x14ac:dyDescent="0.55000000000000004">
      <c r="C204" s="11" t="str">
        <f>DEC2HEX(CODE(C203),4)</f>
        <v>6626</v>
      </c>
      <c r="D204" s="10" t="str">
        <f>DEC2HEX(CODE(D203),4)</f>
        <v>6627</v>
      </c>
      <c r="E204" s="10" t="str">
        <f t="shared" si="631"/>
        <v>6628</v>
      </c>
      <c r="F204" s="10" t="str">
        <f t="shared" si="631"/>
        <v>6629</v>
      </c>
      <c r="G204" s="10" t="str">
        <f t="shared" si="631"/>
        <v>662A</v>
      </c>
      <c r="H204" s="10" t="str">
        <f t="shared" si="631"/>
        <v>662B</v>
      </c>
      <c r="I204" s="10" t="str">
        <f t="shared" si="631"/>
        <v>662C</v>
      </c>
      <c r="J204" s="10" t="str">
        <f t="shared" si="631"/>
        <v>662D</v>
      </c>
      <c r="K204" s="10" t="str">
        <f t="shared" si="631"/>
        <v>662E</v>
      </c>
      <c r="L204" s="10" t="str">
        <f t="shared" si="631"/>
        <v>662F</v>
      </c>
      <c r="M204" s="10" t="str">
        <f t="shared" si="631"/>
        <v>6630</v>
      </c>
      <c r="N204" s="10" t="str">
        <f t="shared" si="631"/>
        <v>6631</v>
      </c>
      <c r="O204" s="10" t="str">
        <f t="shared" si="631"/>
        <v>6632</v>
      </c>
      <c r="P204" s="10" t="str">
        <f t="shared" si="631"/>
        <v>6633</v>
      </c>
      <c r="Q204" s="10" t="str">
        <f t="shared" si="631"/>
        <v>6634</v>
      </c>
      <c r="R204" s="10" t="str">
        <f t="shared" si="631"/>
        <v>6635</v>
      </c>
      <c r="S204" s="11" t="str">
        <f t="shared" si="631"/>
        <v>6636</v>
      </c>
      <c r="T204" s="10" t="str">
        <f t="shared" si="631"/>
        <v>6637</v>
      </c>
      <c r="U204" s="10" t="str">
        <f t="shared" si="631"/>
        <v>6638</v>
      </c>
      <c r="V204" s="10" t="str">
        <f t="shared" si="631"/>
        <v>6639</v>
      </c>
      <c r="W204" s="10" t="str">
        <f t="shared" si="631"/>
        <v>663A</v>
      </c>
      <c r="X204" s="10" t="str">
        <f t="shared" si="631"/>
        <v>663B</v>
      </c>
      <c r="Y204" s="10" t="str">
        <f t="shared" si="631"/>
        <v>663C</v>
      </c>
      <c r="Z204" s="10" t="str">
        <f t="shared" si="631"/>
        <v>663D</v>
      </c>
      <c r="AA204" s="10" t="str">
        <f t="shared" si="631"/>
        <v>663E</v>
      </c>
      <c r="AB204" s="10" t="str">
        <f t="shared" si="631"/>
        <v>663F</v>
      </c>
      <c r="AC204" s="10" t="str">
        <f t="shared" si="631"/>
        <v>6640</v>
      </c>
      <c r="AD204" s="10" t="str">
        <f t="shared" si="631"/>
        <v>6641</v>
      </c>
      <c r="AE204" s="10" t="str">
        <f t="shared" si="631"/>
        <v>6642</v>
      </c>
      <c r="AF204" s="10" t="str">
        <f t="shared" si="631"/>
        <v>6643</v>
      </c>
      <c r="AG204" s="10" t="str">
        <f t="shared" si="631"/>
        <v>6644</v>
      </c>
      <c r="AH204" s="10" t="str">
        <f t="shared" si="631"/>
        <v>6645</v>
      </c>
      <c r="AI204" s="11" t="str">
        <f>DEC2HEX(CODE(AI203),4)</f>
        <v>6646</v>
      </c>
      <c r="AJ204" s="10" t="str">
        <f>DEC2HEX(CODE(AJ203),4)</f>
        <v>6647</v>
      </c>
      <c r="AK204" s="10" t="str">
        <f t="shared" si="632"/>
        <v>6648</v>
      </c>
      <c r="AL204" s="10" t="str">
        <f t="shared" si="632"/>
        <v>6649</v>
      </c>
      <c r="AM204" s="10" t="str">
        <f t="shared" si="632"/>
        <v>664A</v>
      </c>
      <c r="AN204" s="10" t="str">
        <f t="shared" si="632"/>
        <v>664B</v>
      </c>
      <c r="AO204" s="10" t="str">
        <f t="shared" si="632"/>
        <v>664C</v>
      </c>
      <c r="AP204" s="10" t="str">
        <f t="shared" si="632"/>
        <v>664D</v>
      </c>
      <c r="AQ204" s="10" t="str">
        <f t="shared" si="632"/>
        <v>664E</v>
      </c>
      <c r="AR204" s="10" t="str">
        <f t="shared" si="632"/>
        <v>664F</v>
      </c>
      <c r="AS204" s="10" t="str">
        <f t="shared" si="632"/>
        <v>6650</v>
      </c>
      <c r="AT204" s="10" t="str">
        <f t="shared" si="632"/>
        <v>6651</v>
      </c>
      <c r="AU204" s="10" t="str">
        <f t="shared" si="632"/>
        <v>6652</v>
      </c>
      <c r="AV204" s="10" t="str">
        <f t="shared" si="632"/>
        <v>6653</v>
      </c>
      <c r="AW204" s="10" t="str">
        <f t="shared" si="632"/>
        <v>6654</v>
      </c>
      <c r="AX204" s="10" t="str">
        <f t="shared" si="632"/>
        <v>6655</v>
      </c>
      <c r="AY204" s="11" t="str">
        <f t="shared" si="632"/>
        <v>6656</v>
      </c>
      <c r="AZ204" s="10" t="str">
        <f t="shared" si="632"/>
        <v>6657</v>
      </c>
      <c r="BA204" s="10" t="str">
        <f t="shared" si="632"/>
        <v>6658</v>
      </c>
      <c r="BB204" s="10" t="str">
        <f t="shared" si="632"/>
        <v>6659</v>
      </c>
      <c r="BC204" s="10" t="str">
        <f t="shared" si="632"/>
        <v>665A</v>
      </c>
      <c r="BD204" s="10" t="str">
        <f t="shared" si="632"/>
        <v>665B</v>
      </c>
      <c r="BE204" s="10" t="str">
        <f t="shared" si="632"/>
        <v>665C</v>
      </c>
      <c r="BF204" s="10" t="str">
        <f t="shared" si="632"/>
        <v>665D</v>
      </c>
      <c r="BG204" s="10" t="str">
        <f t="shared" si="632"/>
        <v>665E</v>
      </c>
      <c r="BH204" s="10" t="str">
        <f t="shared" si="632"/>
        <v>665F</v>
      </c>
      <c r="BI204" s="10" t="str">
        <f t="shared" si="632"/>
        <v>6660</v>
      </c>
      <c r="BJ204" s="10" t="str">
        <f t="shared" si="632"/>
        <v>6661</v>
      </c>
      <c r="BK204" s="10" t="str">
        <f t="shared" si="632"/>
        <v>6662</v>
      </c>
      <c r="BL204" s="10" t="str">
        <f t="shared" si="632"/>
        <v>6663</v>
      </c>
      <c r="BM204" s="10" t="str">
        <f t="shared" si="632"/>
        <v>6664</v>
      </c>
      <c r="BN204" s="10" t="str">
        <f t="shared" si="632"/>
        <v>6665</v>
      </c>
      <c r="BQ204">
        <f t="shared" si="635"/>
        <v>0</v>
      </c>
      <c r="BS204">
        <f t="shared" si="636"/>
        <v>0</v>
      </c>
    </row>
    <row r="205" spans="1:71" ht="26.5" x14ac:dyDescent="0.55000000000000004">
      <c r="A205">
        <f>A203+64*32</f>
        <v>206848</v>
      </c>
      <c r="B205" s="2" t="str">
        <f>DEC2HEX(A205,5)</f>
        <v>32800</v>
      </c>
      <c r="C205" s="6" t="str">
        <f>CHAR(26214+C$1)</f>
        <v>聿</v>
      </c>
      <c r="D205" s="6" t="str">
        <f t="shared" ref="D205:BE205" si="640">CHAR(26214+D$1)</f>
        <v>肄</v>
      </c>
      <c r="E205" s="6" t="str">
        <f t="shared" si="640"/>
        <v>肆</v>
      </c>
      <c r="F205" s="6" t="str">
        <f t="shared" si="640"/>
        <v>肅</v>
      </c>
      <c r="G205" s="6" t="str">
        <f t="shared" si="640"/>
        <v>肛</v>
      </c>
      <c r="H205" s="6" t="str">
        <f t="shared" si="640"/>
        <v>肓</v>
      </c>
      <c r="I205" s="6" t="str">
        <f t="shared" si="640"/>
        <v>肚</v>
      </c>
      <c r="J205" s="6" t="str">
        <f t="shared" si="640"/>
        <v>肭</v>
      </c>
      <c r="K205" s="6" t="str">
        <f t="shared" si="640"/>
        <v>冐</v>
      </c>
      <c r="L205" s="6" t="str">
        <f t="shared" si="640"/>
        <v>肬</v>
      </c>
      <c r="M205" s="6" t="str">
        <f t="shared" si="640"/>
        <v>胛</v>
      </c>
      <c r="N205" s="6" t="str">
        <f t="shared" si="640"/>
        <v>胥</v>
      </c>
      <c r="O205" s="6" t="str">
        <f t="shared" si="640"/>
        <v>胙</v>
      </c>
      <c r="P205" s="6" t="str">
        <f t="shared" si="640"/>
        <v>胝</v>
      </c>
      <c r="Q205" s="6" t="str">
        <f t="shared" si="640"/>
        <v>胄</v>
      </c>
      <c r="R205" s="6" t="str">
        <f t="shared" si="640"/>
        <v>胚</v>
      </c>
      <c r="S205" s="6" t="str">
        <f t="shared" si="640"/>
        <v>胖</v>
      </c>
      <c r="T205" s="6" t="str">
        <f t="shared" si="640"/>
        <v>脉</v>
      </c>
      <c r="U205" s="6" t="str">
        <f t="shared" si="640"/>
        <v>胯</v>
      </c>
      <c r="V205" s="6" t="str">
        <f t="shared" si="640"/>
        <v>胱</v>
      </c>
      <c r="W205" s="6" t="str">
        <f t="shared" si="640"/>
        <v>脛</v>
      </c>
      <c r="X205" s="6" t="str">
        <f t="shared" si="640"/>
        <v>脩</v>
      </c>
      <c r="Y205" s="6" t="str">
        <f t="shared" si="640"/>
        <v>脣</v>
      </c>
      <c r="Z205" s="6" t="str">
        <f t="shared" si="640"/>
        <v>脯</v>
      </c>
      <c r="AA205" s="6" t="str">
        <f t="shared" si="640"/>
        <v>腋</v>
      </c>
      <c r="AB205" s="6" t="str">
        <f>CHAR(26401+AB$1-25)</f>
        <v>隋</v>
      </c>
      <c r="AC205" s="6" t="str">
        <f t="shared" ref="AC205:BN205" si="641">CHAR(26401+AC$1-25)</f>
        <v>腆</v>
      </c>
      <c r="AD205" s="6" t="str">
        <f t="shared" si="641"/>
        <v>脾</v>
      </c>
      <c r="AE205" s="6" t="str">
        <f t="shared" si="641"/>
        <v>腓</v>
      </c>
      <c r="AF205" s="6" t="str">
        <f t="shared" si="641"/>
        <v>腑</v>
      </c>
      <c r="AG205" s="6" t="str">
        <f t="shared" si="641"/>
        <v>胼</v>
      </c>
      <c r="AH205" s="6" t="str">
        <f t="shared" si="641"/>
        <v>腱</v>
      </c>
      <c r="AI205" s="6" t="str">
        <f t="shared" si="641"/>
        <v>腮</v>
      </c>
      <c r="AJ205" s="6" t="str">
        <f t="shared" si="641"/>
        <v>腥</v>
      </c>
      <c r="AK205" s="6" t="str">
        <f t="shared" si="641"/>
        <v>腦</v>
      </c>
      <c r="AL205" s="6" t="str">
        <f t="shared" si="641"/>
        <v>腴</v>
      </c>
      <c r="AM205" s="6" t="str">
        <f t="shared" si="641"/>
        <v>膃</v>
      </c>
      <c r="AN205" s="6" t="str">
        <f t="shared" si="641"/>
        <v>膈</v>
      </c>
      <c r="AO205" s="6" t="str">
        <f t="shared" si="641"/>
        <v>膊</v>
      </c>
      <c r="AP205" s="6" t="str">
        <f t="shared" si="641"/>
        <v>膀</v>
      </c>
      <c r="AQ205" s="6" t="str">
        <f t="shared" si="641"/>
        <v>膂</v>
      </c>
      <c r="AR205" s="6" t="str">
        <f t="shared" si="641"/>
        <v>膠</v>
      </c>
      <c r="AS205" s="6" t="str">
        <f t="shared" si="641"/>
        <v>膕</v>
      </c>
      <c r="AT205" s="6" t="str">
        <f t="shared" si="641"/>
        <v>膤</v>
      </c>
      <c r="AU205" s="6" t="str">
        <f t="shared" si="641"/>
        <v>膣</v>
      </c>
      <c r="AV205" s="6" t="str">
        <f t="shared" si="641"/>
        <v>腟</v>
      </c>
      <c r="AW205" s="6" t="str">
        <f t="shared" si="641"/>
        <v>膓</v>
      </c>
      <c r="AX205" s="6" t="str">
        <f t="shared" si="641"/>
        <v>膩</v>
      </c>
      <c r="AY205" s="6" t="str">
        <f t="shared" si="641"/>
        <v>膰</v>
      </c>
      <c r="AZ205" s="6" t="str">
        <f t="shared" si="641"/>
        <v>膵</v>
      </c>
      <c r="BA205" s="6" t="str">
        <f t="shared" si="641"/>
        <v>膾</v>
      </c>
      <c r="BB205" s="6" t="str">
        <f t="shared" si="641"/>
        <v>膸</v>
      </c>
      <c r="BC205" s="6" t="str">
        <f t="shared" si="641"/>
        <v>膽</v>
      </c>
      <c r="BD205" s="6" t="str">
        <f t="shared" si="641"/>
        <v>臀</v>
      </c>
      <c r="BE205" s="6" t="str">
        <f t="shared" si="641"/>
        <v>臂</v>
      </c>
      <c r="BF205" s="6" t="str">
        <f t="shared" si="641"/>
        <v>膺</v>
      </c>
      <c r="BG205" s="6" t="str">
        <f t="shared" si="641"/>
        <v>臉</v>
      </c>
      <c r="BH205" s="6" t="str">
        <f t="shared" si="641"/>
        <v>臍</v>
      </c>
      <c r="BI205" s="6" t="str">
        <f t="shared" si="641"/>
        <v>臑</v>
      </c>
      <c r="BJ205" s="6" t="str">
        <f t="shared" si="641"/>
        <v>臙</v>
      </c>
      <c r="BK205" s="6" t="str">
        <f t="shared" si="641"/>
        <v>臘</v>
      </c>
      <c r="BL205" s="6" t="str">
        <f t="shared" si="641"/>
        <v>臈</v>
      </c>
      <c r="BM205" s="6" t="str">
        <f t="shared" si="641"/>
        <v>臚</v>
      </c>
      <c r="BN205" s="6" t="str">
        <f t="shared" si="641"/>
        <v>臟</v>
      </c>
      <c r="BP205" s="3" t="s">
        <v>539</v>
      </c>
      <c r="BQ205">
        <f t="shared" si="635"/>
        <v>26214</v>
      </c>
      <c r="BR205" s="3" t="s">
        <v>540</v>
      </c>
      <c r="BS205">
        <f t="shared" si="636"/>
        <v>26401</v>
      </c>
    </row>
    <row r="206" spans="1:71" x14ac:dyDescent="0.55000000000000004">
      <c r="C206" s="11" t="str">
        <f>DEC2HEX(CODE(C205),4)</f>
        <v>6666</v>
      </c>
      <c r="D206" s="10" t="str">
        <f>DEC2HEX(CODE(D205),4)</f>
        <v>6667</v>
      </c>
      <c r="E206" s="10" t="str">
        <f t="shared" si="631"/>
        <v>6668</v>
      </c>
      <c r="F206" s="10" t="str">
        <f t="shared" si="631"/>
        <v>6669</v>
      </c>
      <c r="G206" s="10" t="str">
        <f t="shared" si="631"/>
        <v>666A</v>
      </c>
      <c r="H206" s="10" t="str">
        <f t="shared" si="631"/>
        <v>666B</v>
      </c>
      <c r="I206" s="10" t="str">
        <f t="shared" si="631"/>
        <v>666C</v>
      </c>
      <c r="J206" s="10" t="str">
        <f t="shared" si="631"/>
        <v>666D</v>
      </c>
      <c r="K206" s="10" t="str">
        <f t="shared" si="631"/>
        <v>666E</v>
      </c>
      <c r="L206" s="10" t="str">
        <f t="shared" si="631"/>
        <v>666F</v>
      </c>
      <c r="M206" s="10" t="str">
        <f t="shared" si="631"/>
        <v>6670</v>
      </c>
      <c r="N206" s="10" t="str">
        <f t="shared" si="631"/>
        <v>6671</v>
      </c>
      <c r="O206" s="10" t="str">
        <f t="shared" si="631"/>
        <v>6672</v>
      </c>
      <c r="P206" s="10" t="str">
        <f t="shared" si="631"/>
        <v>6673</v>
      </c>
      <c r="Q206" s="10" t="str">
        <f t="shared" si="631"/>
        <v>6674</v>
      </c>
      <c r="R206" s="10" t="str">
        <f t="shared" si="631"/>
        <v>6675</v>
      </c>
      <c r="S206" s="11" t="str">
        <f t="shared" si="631"/>
        <v>6676</v>
      </c>
      <c r="T206" s="10" t="str">
        <f t="shared" si="631"/>
        <v>6677</v>
      </c>
      <c r="U206" s="10" t="str">
        <f t="shared" si="631"/>
        <v>6678</v>
      </c>
      <c r="V206" s="10" t="str">
        <f t="shared" si="631"/>
        <v>6679</v>
      </c>
      <c r="W206" s="10" t="str">
        <f t="shared" si="631"/>
        <v>667A</v>
      </c>
      <c r="X206" s="10" t="str">
        <f t="shared" si="631"/>
        <v>667B</v>
      </c>
      <c r="Y206" s="10" t="str">
        <f t="shared" si="631"/>
        <v>667C</v>
      </c>
      <c r="Z206" s="10" t="str">
        <f t="shared" si="631"/>
        <v>667D</v>
      </c>
      <c r="AA206" s="10" t="str">
        <f t="shared" si="631"/>
        <v>667E</v>
      </c>
      <c r="AB206" s="10" t="str">
        <f t="shared" si="631"/>
        <v>6721</v>
      </c>
      <c r="AC206" s="10" t="str">
        <f t="shared" si="631"/>
        <v>6722</v>
      </c>
      <c r="AD206" s="10" t="str">
        <f t="shared" si="631"/>
        <v>6723</v>
      </c>
      <c r="AE206" s="10" t="str">
        <f t="shared" si="631"/>
        <v>6724</v>
      </c>
      <c r="AF206" s="10" t="str">
        <f t="shared" si="631"/>
        <v>6725</v>
      </c>
      <c r="AG206" s="10" t="str">
        <f t="shared" si="631"/>
        <v>6726</v>
      </c>
      <c r="AH206" s="10" t="str">
        <f t="shared" si="631"/>
        <v>6727</v>
      </c>
      <c r="AI206" s="11" t="str">
        <f>DEC2HEX(CODE(AI205),4)</f>
        <v>6728</v>
      </c>
      <c r="AJ206" s="10" t="str">
        <f>DEC2HEX(CODE(AJ205),4)</f>
        <v>6729</v>
      </c>
      <c r="AK206" s="10" t="str">
        <f t="shared" si="632"/>
        <v>672A</v>
      </c>
      <c r="AL206" s="10" t="str">
        <f t="shared" si="632"/>
        <v>672B</v>
      </c>
      <c r="AM206" s="10" t="str">
        <f t="shared" si="632"/>
        <v>672C</v>
      </c>
      <c r="AN206" s="10" t="str">
        <f t="shared" si="632"/>
        <v>672D</v>
      </c>
      <c r="AO206" s="10" t="str">
        <f t="shared" si="632"/>
        <v>672E</v>
      </c>
      <c r="AP206" s="10" t="str">
        <f t="shared" si="632"/>
        <v>672F</v>
      </c>
      <c r="AQ206" s="10" t="str">
        <f t="shared" si="632"/>
        <v>6730</v>
      </c>
      <c r="AR206" s="10" t="str">
        <f t="shared" si="632"/>
        <v>6731</v>
      </c>
      <c r="AS206" s="10" t="str">
        <f t="shared" si="632"/>
        <v>6732</v>
      </c>
      <c r="AT206" s="10" t="str">
        <f t="shared" si="632"/>
        <v>6733</v>
      </c>
      <c r="AU206" s="10" t="str">
        <f t="shared" si="632"/>
        <v>6734</v>
      </c>
      <c r="AV206" s="10" t="str">
        <f t="shared" si="632"/>
        <v>6735</v>
      </c>
      <c r="AW206" s="10" t="str">
        <f t="shared" si="632"/>
        <v>6736</v>
      </c>
      <c r="AX206" s="10" t="str">
        <f t="shared" si="632"/>
        <v>6737</v>
      </c>
      <c r="AY206" s="11" t="str">
        <f t="shared" si="632"/>
        <v>6738</v>
      </c>
      <c r="AZ206" s="10" t="str">
        <f t="shared" si="632"/>
        <v>6739</v>
      </c>
      <c r="BA206" s="10" t="str">
        <f t="shared" si="632"/>
        <v>673A</v>
      </c>
      <c r="BB206" s="10" t="str">
        <f t="shared" si="632"/>
        <v>673B</v>
      </c>
      <c r="BC206" s="10" t="str">
        <f t="shared" si="632"/>
        <v>673C</v>
      </c>
      <c r="BD206" s="10" t="str">
        <f t="shared" si="632"/>
        <v>673D</v>
      </c>
      <c r="BE206" s="10" t="str">
        <f t="shared" si="632"/>
        <v>673E</v>
      </c>
      <c r="BF206" s="10" t="str">
        <f t="shared" si="632"/>
        <v>673F</v>
      </c>
      <c r="BG206" s="10" t="str">
        <f t="shared" si="632"/>
        <v>6740</v>
      </c>
      <c r="BH206" s="10" t="str">
        <f t="shared" si="632"/>
        <v>6741</v>
      </c>
      <c r="BI206" s="10" t="str">
        <f t="shared" si="632"/>
        <v>6742</v>
      </c>
      <c r="BJ206" s="10" t="str">
        <f t="shared" si="632"/>
        <v>6743</v>
      </c>
      <c r="BK206" s="10" t="str">
        <f t="shared" si="632"/>
        <v>6744</v>
      </c>
      <c r="BL206" s="10" t="str">
        <f t="shared" si="632"/>
        <v>6745</v>
      </c>
      <c r="BM206" s="10" t="str">
        <f t="shared" si="632"/>
        <v>6746</v>
      </c>
      <c r="BN206" s="10" t="str">
        <f t="shared" si="632"/>
        <v>6747</v>
      </c>
      <c r="BQ206">
        <f t="shared" si="635"/>
        <v>0</v>
      </c>
      <c r="BS206">
        <f t="shared" si="636"/>
        <v>0</v>
      </c>
    </row>
    <row r="207" spans="1:71" ht="26.5" x14ac:dyDescent="0.55000000000000004">
      <c r="A207">
        <f>A205+64*32</f>
        <v>208896</v>
      </c>
      <c r="B207" s="2" t="str">
        <f>DEC2HEX(A207,5)</f>
        <v>33000</v>
      </c>
      <c r="C207" s="6" t="str">
        <f>CHAR(26440+C$1)</f>
        <v>臠</v>
      </c>
      <c r="D207" s="6" t="str">
        <f t="shared" ref="D207:BM207" si="642">CHAR(26440+D$1)</f>
        <v>臧</v>
      </c>
      <c r="E207" s="6" t="str">
        <f t="shared" si="642"/>
        <v>臺</v>
      </c>
      <c r="F207" s="6" t="str">
        <f t="shared" si="642"/>
        <v>臻</v>
      </c>
      <c r="G207" s="6" t="str">
        <f t="shared" si="642"/>
        <v>臾</v>
      </c>
      <c r="H207" s="6" t="str">
        <f t="shared" si="642"/>
        <v>舁</v>
      </c>
      <c r="I207" s="6" t="str">
        <f t="shared" si="642"/>
        <v>舂</v>
      </c>
      <c r="J207" s="6" t="str">
        <f t="shared" si="642"/>
        <v>舅</v>
      </c>
      <c r="K207" s="6" t="str">
        <f t="shared" si="642"/>
        <v>與</v>
      </c>
      <c r="L207" s="6" t="str">
        <f t="shared" si="642"/>
        <v>舊</v>
      </c>
      <c r="M207" s="6" t="str">
        <f t="shared" si="642"/>
        <v>舍</v>
      </c>
      <c r="N207" s="6" t="str">
        <f t="shared" si="642"/>
        <v>舐</v>
      </c>
      <c r="O207" s="6" t="str">
        <f t="shared" si="642"/>
        <v>舖</v>
      </c>
      <c r="P207" s="6" t="str">
        <f t="shared" si="642"/>
        <v>舩</v>
      </c>
      <c r="Q207" s="6" t="str">
        <f t="shared" si="642"/>
        <v>舫</v>
      </c>
      <c r="R207" s="6" t="str">
        <f t="shared" si="642"/>
        <v>舸</v>
      </c>
      <c r="S207" s="6" t="str">
        <f t="shared" si="642"/>
        <v>舳</v>
      </c>
      <c r="T207" s="6" t="str">
        <f t="shared" si="642"/>
        <v>艀</v>
      </c>
      <c r="U207" s="6" t="str">
        <f t="shared" si="642"/>
        <v>艙</v>
      </c>
      <c r="V207" s="6" t="str">
        <f t="shared" si="642"/>
        <v>艘</v>
      </c>
      <c r="W207" s="6" t="str">
        <f t="shared" si="642"/>
        <v>艝</v>
      </c>
      <c r="X207" s="6" t="str">
        <f t="shared" si="642"/>
        <v>艚</v>
      </c>
      <c r="Y207" s="6" t="str">
        <f t="shared" si="642"/>
        <v>艟</v>
      </c>
      <c r="Z207" s="6" t="str">
        <f t="shared" si="642"/>
        <v>艤</v>
      </c>
      <c r="AA207" s="6" t="str">
        <f t="shared" si="642"/>
        <v>艢</v>
      </c>
      <c r="AB207" s="6" t="str">
        <f t="shared" si="642"/>
        <v>艨</v>
      </c>
      <c r="AC207" s="6" t="str">
        <f t="shared" si="642"/>
        <v>艪</v>
      </c>
      <c r="AD207" s="6" t="str">
        <f t="shared" si="642"/>
        <v>艫</v>
      </c>
      <c r="AE207" s="6" t="str">
        <f t="shared" si="642"/>
        <v>舮</v>
      </c>
      <c r="AF207" s="6" t="str">
        <f t="shared" si="642"/>
        <v>艱</v>
      </c>
      <c r="AG207" s="6" t="str">
        <f t="shared" si="642"/>
        <v>艷</v>
      </c>
      <c r="AH207" s="6" t="str">
        <f t="shared" si="642"/>
        <v>艸</v>
      </c>
      <c r="AI207" s="6" t="str">
        <f t="shared" si="642"/>
        <v>艾</v>
      </c>
      <c r="AJ207" s="6" t="str">
        <f t="shared" si="642"/>
        <v>芍</v>
      </c>
      <c r="AK207" s="6" t="str">
        <f t="shared" si="642"/>
        <v>芒</v>
      </c>
      <c r="AL207" s="6" t="str">
        <f t="shared" si="642"/>
        <v>芫</v>
      </c>
      <c r="AM207" s="6" t="str">
        <f t="shared" si="642"/>
        <v>芟</v>
      </c>
      <c r="AN207" s="6" t="str">
        <f t="shared" si="642"/>
        <v>芻</v>
      </c>
      <c r="AO207" s="6" t="str">
        <f t="shared" si="642"/>
        <v>芬</v>
      </c>
      <c r="AP207" s="6" t="str">
        <f t="shared" si="642"/>
        <v>苡</v>
      </c>
      <c r="AQ207" s="6" t="str">
        <f t="shared" si="642"/>
        <v>苣</v>
      </c>
      <c r="AR207" s="6" t="str">
        <f t="shared" si="642"/>
        <v>苟</v>
      </c>
      <c r="AS207" s="6" t="str">
        <f t="shared" si="642"/>
        <v>苒</v>
      </c>
      <c r="AT207" s="6" t="str">
        <f t="shared" si="642"/>
        <v>苴</v>
      </c>
      <c r="AU207" s="6" t="str">
        <f t="shared" si="642"/>
        <v>苳</v>
      </c>
      <c r="AV207" s="6" t="str">
        <f t="shared" si="642"/>
        <v>苺</v>
      </c>
      <c r="AW207" s="6" t="str">
        <f t="shared" si="642"/>
        <v>莓</v>
      </c>
      <c r="AX207" s="6" t="str">
        <f t="shared" si="642"/>
        <v>范</v>
      </c>
      <c r="AY207" s="6" t="str">
        <f t="shared" si="642"/>
        <v>苻</v>
      </c>
      <c r="AZ207" s="6" t="str">
        <f t="shared" si="642"/>
        <v>苹</v>
      </c>
      <c r="BA207" s="6" t="str">
        <f t="shared" si="642"/>
        <v>苞</v>
      </c>
      <c r="BB207" s="6" t="str">
        <f t="shared" si="642"/>
        <v>茆</v>
      </c>
      <c r="BC207" s="6" t="str">
        <f t="shared" si="642"/>
        <v>苜</v>
      </c>
      <c r="BD207" s="6" t="str">
        <f t="shared" si="642"/>
        <v>茉</v>
      </c>
      <c r="BE207" s="6" t="str">
        <f t="shared" si="642"/>
        <v>苙</v>
      </c>
      <c r="BF207" s="6" t="str">
        <f>CHAR(26657+BF$1-55)</f>
        <v>茵</v>
      </c>
      <c r="BG207" s="6" t="str">
        <f t="shared" ref="BG207:BN207" si="643">CHAR(26657+BG$1-55)</f>
        <v>茴</v>
      </c>
      <c r="BH207" s="6" t="str">
        <f t="shared" si="643"/>
        <v>茖</v>
      </c>
      <c r="BI207" s="6" t="str">
        <f t="shared" si="643"/>
        <v>茲</v>
      </c>
      <c r="BJ207" s="6" t="str">
        <f t="shared" si="643"/>
        <v>茱</v>
      </c>
      <c r="BK207" s="6" t="str">
        <f t="shared" si="643"/>
        <v>荀</v>
      </c>
      <c r="BL207" s="6" t="str">
        <f t="shared" si="643"/>
        <v>茹</v>
      </c>
      <c r="BM207" s="6" t="str">
        <f t="shared" si="643"/>
        <v>荐</v>
      </c>
      <c r="BN207" s="6" t="str">
        <f t="shared" si="643"/>
        <v>荅</v>
      </c>
      <c r="BP207" s="3" t="s">
        <v>541</v>
      </c>
      <c r="BQ207">
        <f t="shared" si="635"/>
        <v>26440</v>
      </c>
      <c r="BR207" s="3" t="s">
        <v>542</v>
      </c>
      <c r="BS207">
        <f t="shared" si="636"/>
        <v>26657</v>
      </c>
    </row>
    <row r="208" spans="1:71" x14ac:dyDescent="0.55000000000000004">
      <c r="C208" s="11" t="str">
        <f>DEC2HEX(CODE(C207),4)</f>
        <v>6748</v>
      </c>
      <c r="D208" s="10" t="str">
        <f>DEC2HEX(CODE(D207),4)</f>
        <v>6749</v>
      </c>
      <c r="E208" s="10" t="str">
        <f t="shared" si="631"/>
        <v>674A</v>
      </c>
      <c r="F208" s="10" t="str">
        <f t="shared" si="631"/>
        <v>674B</v>
      </c>
      <c r="G208" s="10" t="str">
        <f t="shared" si="631"/>
        <v>674C</v>
      </c>
      <c r="H208" s="10" t="str">
        <f t="shared" si="631"/>
        <v>674D</v>
      </c>
      <c r="I208" s="10" t="str">
        <f t="shared" si="631"/>
        <v>674E</v>
      </c>
      <c r="J208" s="10" t="str">
        <f t="shared" si="631"/>
        <v>674F</v>
      </c>
      <c r="K208" s="10" t="str">
        <f t="shared" si="631"/>
        <v>6750</v>
      </c>
      <c r="L208" s="10" t="str">
        <f t="shared" si="631"/>
        <v>6751</v>
      </c>
      <c r="M208" s="10" t="str">
        <f t="shared" si="631"/>
        <v>6752</v>
      </c>
      <c r="N208" s="10" t="str">
        <f t="shared" si="631"/>
        <v>6753</v>
      </c>
      <c r="O208" s="10" t="str">
        <f t="shared" si="631"/>
        <v>6754</v>
      </c>
      <c r="P208" s="10" t="str">
        <f t="shared" si="631"/>
        <v>6755</v>
      </c>
      <c r="Q208" s="10" t="str">
        <f t="shared" si="631"/>
        <v>6756</v>
      </c>
      <c r="R208" s="10" t="str">
        <f t="shared" si="631"/>
        <v>6757</v>
      </c>
      <c r="S208" s="11" t="str">
        <f t="shared" si="631"/>
        <v>6758</v>
      </c>
      <c r="T208" s="10" t="str">
        <f t="shared" si="631"/>
        <v>6759</v>
      </c>
      <c r="U208" s="10" t="str">
        <f t="shared" si="631"/>
        <v>675A</v>
      </c>
      <c r="V208" s="10" t="str">
        <f t="shared" si="631"/>
        <v>675B</v>
      </c>
      <c r="W208" s="10" t="str">
        <f t="shared" si="631"/>
        <v>675C</v>
      </c>
      <c r="X208" s="10" t="str">
        <f t="shared" si="631"/>
        <v>675D</v>
      </c>
      <c r="Y208" s="10" t="str">
        <f t="shared" si="631"/>
        <v>675E</v>
      </c>
      <c r="Z208" s="10" t="str">
        <f t="shared" si="631"/>
        <v>675F</v>
      </c>
      <c r="AA208" s="10" t="str">
        <f t="shared" si="631"/>
        <v>6760</v>
      </c>
      <c r="AB208" s="10" t="str">
        <f t="shared" si="631"/>
        <v>6761</v>
      </c>
      <c r="AC208" s="10" t="str">
        <f t="shared" si="631"/>
        <v>6762</v>
      </c>
      <c r="AD208" s="10" t="str">
        <f t="shared" si="631"/>
        <v>6763</v>
      </c>
      <c r="AE208" s="10" t="str">
        <f t="shared" si="631"/>
        <v>6764</v>
      </c>
      <c r="AF208" s="10" t="str">
        <f t="shared" si="631"/>
        <v>6765</v>
      </c>
      <c r="AG208" s="10" t="str">
        <f t="shared" si="631"/>
        <v>6766</v>
      </c>
      <c r="AH208" s="10" t="str">
        <f t="shared" si="631"/>
        <v>6767</v>
      </c>
      <c r="AI208" s="11" t="str">
        <f>DEC2HEX(CODE(AI207),4)</f>
        <v>6768</v>
      </c>
      <c r="AJ208" s="10" t="str">
        <f>DEC2HEX(CODE(AJ207),4)</f>
        <v>6769</v>
      </c>
      <c r="AK208" s="10" t="str">
        <f t="shared" si="632"/>
        <v>676A</v>
      </c>
      <c r="AL208" s="10" t="str">
        <f t="shared" si="632"/>
        <v>676B</v>
      </c>
      <c r="AM208" s="10" t="str">
        <f t="shared" si="632"/>
        <v>676C</v>
      </c>
      <c r="AN208" s="10" t="str">
        <f t="shared" si="632"/>
        <v>676D</v>
      </c>
      <c r="AO208" s="10" t="str">
        <f t="shared" si="632"/>
        <v>676E</v>
      </c>
      <c r="AP208" s="10" t="str">
        <f t="shared" si="632"/>
        <v>676F</v>
      </c>
      <c r="AQ208" s="10" t="str">
        <f t="shared" si="632"/>
        <v>6770</v>
      </c>
      <c r="AR208" s="10" t="str">
        <f t="shared" si="632"/>
        <v>6771</v>
      </c>
      <c r="AS208" s="10" t="str">
        <f t="shared" si="632"/>
        <v>6772</v>
      </c>
      <c r="AT208" s="10" t="str">
        <f t="shared" si="632"/>
        <v>6773</v>
      </c>
      <c r="AU208" s="10" t="str">
        <f t="shared" si="632"/>
        <v>6774</v>
      </c>
      <c r="AV208" s="10" t="str">
        <f t="shared" si="632"/>
        <v>6775</v>
      </c>
      <c r="AW208" s="10" t="str">
        <f t="shared" si="632"/>
        <v>6776</v>
      </c>
      <c r="AX208" s="10" t="str">
        <f t="shared" si="632"/>
        <v>6777</v>
      </c>
      <c r="AY208" s="11" t="str">
        <f t="shared" si="632"/>
        <v>6778</v>
      </c>
      <c r="AZ208" s="10" t="str">
        <f t="shared" si="632"/>
        <v>6779</v>
      </c>
      <c r="BA208" s="10" t="str">
        <f t="shared" si="632"/>
        <v>677A</v>
      </c>
      <c r="BB208" s="10" t="str">
        <f t="shared" si="632"/>
        <v>677B</v>
      </c>
      <c r="BC208" s="10" t="str">
        <f t="shared" si="632"/>
        <v>677C</v>
      </c>
      <c r="BD208" s="10" t="str">
        <f t="shared" si="632"/>
        <v>677D</v>
      </c>
      <c r="BE208" s="10" t="str">
        <f t="shared" si="632"/>
        <v>677E</v>
      </c>
      <c r="BF208" s="10" t="str">
        <f t="shared" si="632"/>
        <v>6821</v>
      </c>
      <c r="BG208" s="10" t="str">
        <f t="shared" si="632"/>
        <v>6822</v>
      </c>
      <c r="BH208" s="10" t="str">
        <f t="shared" si="632"/>
        <v>6823</v>
      </c>
      <c r="BI208" s="10" t="str">
        <f t="shared" si="632"/>
        <v>6824</v>
      </c>
      <c r="BJ208" s="10" t="str">
        <f t="shared" si="632"/>
        <v>6825</v>
      </c>
      <c r="BK208" s="10" t="str">
        <f t="shared" si="632"/>
        <v>6826</v>
      </c>
      <c r="BL208" s="10" t="str">
        <f t="shared" si="632"/>
        <v>6827</v>
      </c>
      <c r="BM208" s="10" t="str">
        <f t="shared" si="632"/>
        <v>6828</v>
      </c>
      <c r="BN208" s="10" t="str">
        <f t="shared" si="632"/>
        <v>6829</v>
      </c>
      <c r="BQ208">
        <f t="shared" si="635"/>
        <v>0</v>
      </c>
      <c r="BS208">
        <f t="shared" si="636"/>
        <v>0</v>
      </c>
    </row>
    <row r="209" spans="1:71" ht="26.5" x14ac:dyDescent="0.55000000000000004">
      <c r="A209">
        <f>A207+64*32</f>
        <v>210944</v>
      </c>
      <c r="B209" s="2" t="str">
        <f>DEC2HEX(A209,5)</f>
        <v>33800</v>
      </c>
      <c r="C209" s="6" t="str">
        <f>CHAR(26666+C$1)</f>
        <v>茯</v>
      </c>
      <c r="D209" s="6" t="str">
        <f t="shared" ref="D209:BM209" si="644">CHAR(26666+D$1)</f>
        <v>茫</v>
      </c>
      <c r="E209" s="6" t="str">
        <f t="shared" si="644"/>
        <v>茗</v>
      </c>
      <c r="F209" s="6" t="str">
        <f t="shared" si="644"/>
        <v>茘</v>
      </c>
      <c r="G209" s="6" t="str">
        <f t="shared" si="644"/>
        <v>莅</v>
      </c>
      <c r="H209" s="6" t="str">
        <f t="shared" si="644"/>
        <v>莚</v>
      </c>
      <c r="I209" s="6" t="str">
        <f t="shared" si="644"/>
        <v>莪</v>
      </c>
      <c r="J209" s="6" t="str">
        <f t="shared" si="644"/>
        <v>莟</v>
      </c>
      <c r="K209" s="6" t="str">
        <f t="shared" si="644"/>
        <v>莢</v>
      </c>
      <c r="L209" s="6" t="str">
        <f t="shared" si="644"/>
        <v>莖</v>
      </c>
      <c r="M209" s="6" t="str">
        <f t="shared" si="644"/>
        <v>茣</v>
      </c>
      <c r="N209" s="6" t="str">
        <f t="shared" si="644"/>
        <v>莎</v>
      </c>
      <c r="O209" s="6" t="str">
        <f t="shared" si="644"/>
        <v>莇</v>
      </c>
      <c r="P209" s="6" t="str">
        <f t="shared" si="644"/>
        <v>莊</v>
      </c>
      <c r="Q209" s="6" t="str">
        <f t="shared" si="644"/>
        <v>荼</v>
      </c>
      <c r="R209" s="6" t="str">
        <f t="shared" si="644"/>
        <v>莵</v>
      </c>
      <c r="S209" s="6" t="str">
        <f t="shared" si="644"/>
        <v>荳</v>
      </c>
      <c r="T209" s="6" t="str">
        <f t="shared" si="644"/>
        <v>荵</v>
      </c>
      <c r="U209" s="6" t="str">
        <f t="shared" si="644"/>
        <v>莠</v>
      </c>
      <c r="V209" s="6" t="str">
        <f t="shared" si="644"/>
        <v>莉</v>
      </c>
      <c r="W209" s="6" t="str">
        <f t="shared" si="644"/>
        <v>莨</v>
      </c>
      <c r="X209" s="6" t="str">
        <f t="shared" si="644"/>
        <v>菴</v>
      </c>
      <c r="Y209" s="6" t="str">
        <f t="shared" si="644"/>
        <v>萓</v>
      </c>
      <c r="Z209" s="6" t="str">
        <f t="shared" si="644"/>
        <v>菫</v>
      </c>
      <c r="AA209" s="6" t="str">
        <f t="shared" si="644"/>
        <v>菎</v>
      </c>
      <c r="AB209" s="6" t="str">
        <f t="shared" si="644"/>
        <v>菽</v>
      </c>
      <c r="AC209" s="6" t="str">
        <f t="shared" si="644"/>
        <v>萃</v>
      </c>
      <c r="AD209" s="6" t="str">
        <f t="shared" si="644"/>
        <v>菘</v>
      </c>
      <c r="AE209" s="6" t="str">
        <f t="shared" si="644"/>
        <v>萋</v>
      </c>
      <c r="AF209" s="6" t="str">
        <f t="shared" si="644"/>
        <v>菁</v>
      </c>
      <c r="AG209" s="6" t="str">
        <f t="shared" si="644"/>
        <v>菷</v>
      </c>
      <c r="AH209" s="6" t="str">
        <f t="shared" si="644"/>
        <v>萇</v>
      </c>
      <c r="AI209" s="6" t="str">
        <f t="shared" si="644"/>
        <v>菠</v>
      </c>
      <c r="AJ209" s="6" t="str">
        <f t="shared" si="644"/>
        <v>菲</v>
      </c>
      <c r="AK209" s="6" t="str">
        <f t="shared" si="644"/>
        <v>萍</v>
      </c>
      <c r="AL209" s="6" t="str">
        <f t="shared" si="644"/>
        <v>萢</v>
      </c>
      <c r="AM209" s="6" t="str">
        <f t="shared" si="644"/>
        <v>萠</v>
      </c>
      <c r="AN209" s="6" t="str">
        <f t="shared" si="644"/>
        <v>莽</v>
      </c>
      <c r="AO209" s="6" t="str">
        <f t="shared" si="644"/>
        <v>萸</v>
      </c>
      <c r="AP209" s="6" t="str">
        <f t="shared" si="644"/>
        <v>蔆</v>
      </c>
      <c r="AQ209" s="6" t="str">
        <f t="shared" si="644"/>
        <v>菻</v>
      </c>
      <c r="AR209" s="6" t="str">
        <f t="shared" si="644"/>
        <v>葭</v>
      </c>
      <c r="AS209" s="6" t="str">
        <f t="shared" si="644"/>
        <v>萪</v>
      </c>
      <c r="AT209" s="6" t="str">
        <f t="shared" si="644"/>
        <v>萼</v>
      </c>
      <c r="AU209" s="6" t="str">
        <f t="shared" si="644"/>
        <v>蕚</v>
      </c>
      <c r="AV209" s="6" t="str">
        <f t="shared" si="644"/>
        <v>蒄</v>
      </c>
      <c r="AW209" s="6" t="str">
        <f t="shared" si="644"/>
        <v>葷</v>
      </c>
      <c r="AX209" s="6" t="str">
        <f t="shared" si="644"/>
        <v>葫</v>
      </c>
      <c r="AY209" s="6" t="str">
        <f t="shared" si="644"/>
        <v>蒭</v>
      </c>
      <c r="AZ209" s="6" t="str">
        <f t="shared" si="644"/>
        <v>葮</v>
      </c>
      <c r="BA209" s="6" t="str">
        <f t="shared" si="644"/>
        <v>蒂</v>
      </c>
      <c r="BB209" s="6" t="str">
        <f t="shared" si="644"/>
        <v>葩</v>
      </c>
      <c r="BC209" s="6" t="str">
        <f t="shared" si="644"/>
        <v>葆</v>
      </c>
      <c r="BD209" s="6" t="str">
        <f t="shared" si="644"/>
        <v>萬</v>
      </c>
      <c r="BE209" s="6" t="str">
        <f t="shared" si="644"/>
        <v>葯</v>
      </c>
      <c r="BF209" s="6" t="str">
        <f t="shared" si="644"/>
        <v>葹</v>
      </c>
      <c r="BG209" s="6" t="str">
        <f t="shared" si="644"/>
        <v>萵</v>
      </c>
      <c r="BH209" s="6" t="str">
        <f t="shared" si="644"/>
        <v>蓊</v>
      </c>
      <c r="BI209" s="6" t="str">
        <f t="shared" si="644"/>
        <v>葢</v>
      </c>
      <c r="BJ209" s="6" t="str">
        <f t="shared" si="644"/>
        <v>蒹</v>
      </c>
      <c r="BK209" s="6" t="str">
        <f t="shared" si="644"/>
        <v>蒿</v>
      </c>
      <c r="BL209" s="6" t="str">
        <f t="shared" si="644"/>
        <v>蒟</v>
      </c>
      <c r="BM209" s="6" t="str">
        <f t="shared" si="644"/>
        <v>蓙</v>
      </c>
      <c r="BN209" s="6" t="str">
        <f>CHAR(26666+BN$1)</f>
        <v>蓍</v>
      </c>
      <c r="BP209" s="3" t="s">
        <v>543</v>
      </c>
      <c r="BQ209">
        <f t="shared" si="635"/>
        <v>26666</v>
      </c>
      <c r="BS209">
        <f t="shared" si="636"/>
        <v>0</v>
      </c>
    </row>
    <row r="210" spans="1:71" x14ac:dyDescent="0.55000000000000004">
      <c r="C210" s="11" t="str">
        <f>DEC2HEX(CODE(C209),4)</f>
        <v>682A</v>
      </c>
      <c r="D210" s="10" t="str">
        <f>DEC2HEX(CODE(D209),4)</f>
        <v>682B</v>
      </c>
      <c r="E210" s="10" t="str">
        <f t="shared" si="631"/>
        <v>682C</v>
      </c>
      <c r="F210" s="10" t="str">
        <f t="shared" si="631"/>
        <v>682D</v>
      </c>
      <c r="G210" s="10" t="str">
        <f t="shared" si="631"/>
        <v>682E</v>
      </c>
      <c r="H210" s="10" t="str">
        <f t="shared" si="631"/>
        <v>682F</v>
      </c>
      <c r="I210" s="10" t="str">
        <f t="shared" si="631"/>
        <v>6830</v>
      </c>
      <c r="J210" s="10" t="str">
        <f t="shared" si="631"/>
        <v>6831</v>
      </c>
      <c r="K210" s="10" t="str">
        <f t="shared" si="631"/>
        <v>6832</v>
      </c>
      <c r="L210" s="10" t="str">
        <f t="shared" si="631"/>
        <v>6833</v>
      </c>
      <c r="M210" s="10" t="str">
        <f t="shared" si="631"/>
        <v>6834</v>
      </c>
      <c r="N210" s="10" t="str">
        <f t="shared" si="631"/>
        <v>6835</v>
      </c>
      <c r="O210" s="10" t="str">
        <f t="shared" si="631"/>
        <v>6836</v>
      </c>
      <c r="P210" s="10" t="str">
        <f t="shared" si="631"/>
        <v>6837</v>
      </c>
      <c r="Q210" s="10" t="str">
        <f t="shared" si="631"/>
        <v>6838</v>
      </c>
      <c r="R210" s="10" t="str">
        <f t="shared" si="631"/>
        <v>6839</v>
      </c>
      <c r="S210" s="11" t="str">
        <f t="shared" si="631"/>
        <v>683A</v>
      </c>
      <c r="T210" s="10" t="str">
        <f t="shared" si="631"/>
        <v>683B</v>
      </c>
      <c r="U210" s="10" t="str">
        <f t="shared" si="631"/>
        <v>683C</v>
      </c>
      <c r="V210" s="10" t="str">
        <f t="shared" si="631"/>
        <v>683D</v>
      </c>
      <c r="W210" s="10" t="str">
        <f t="shared" si="631"/>
        <v>683E</v>
      </c>
      <c r="X210" s="10" t="str">
        <f t="shared" si="631"/>
        <v>683F</v>
      </c>
      <c r="Y210" s="10" t="str">
        <f t="shared" si="631"/>
        <v>6840</v>
      </c>
      <c r="Z210" s="10" t="str">
        <f t="shared" si="631"/>
        <v>6841</v>
      </c>
      <c r="AA210" s="10" t="str">
        <f t="shared" si="631"/>
        <v>6842</v>
      </c>
      <c r="AB210" s="10" t="str">
        <f t="shared" si="631"/>
        <v>6843</v>
      </c>
      <c r="AC210" s="10" t="str">
        <f t="shared" si="631"/>
        <v>6844</v>
      </c>
      <c r="AD210" s="10" t="str">
        <f t="shared" si="631"/>
        <v>6845</v>
      </c>
      <c r="AE210" s="10" t="str">
        <f t="shared" si="631"/>
        <v>6846</v>
      </c>
      <c r="AF210" s="10" t="str">
        <f t="shared" si="631"/>
        <v>6847</v>
      </c>
      <c r="AG210" s="10" t="str">
        <f t="shared" si="631"/>
        <v>6848</v>
      </c>
      <c r="AH210" s="10" t="str">
        <f t="shared" si="631"/>
        <v>6849</v>
      </c>
      <c r="AI210" s="11" t="str">
        <f>DEC2HEX(CODE(AI209),4)</f>
        <v>684A</v>
      </c>
      <c r="AJ210" s="10" t="str">
        <f>DEC2HEX(CODE(AJ209),4)</f>
        <v>684B</v>
      </c>
      <c r="AK210" s="10" t="str">
        <f t="shared" si="632"/>
        <v>684C</v>
      </c>
      <c r="AL210" s="10" t="str">
        <f t="shared" si="632"/>
        <v>684D</v>
      </c>
      <c r="AM210" s="10" t="str">
        <f t="shared" si="632"/>
        <v>684E</v>
      </c>
      <c r="AN210" s="10" t="str">
        <f t="shared" si="632"/>
        <v>684F</v>
      </c>
      <c r="AO210" s="10" t="str">
        <f t="shared" si="632"/>
        <v>6850</v>
      </c>
      <c r="AP210" s="10" t="str">
        <f t="shared" si="632"/>
        <v>6851</v>
      </c>
      <c r="AQ210" s="10" t="str">
        <f t="shared" si="632"/>
        <v>6852</v>
      </c>
      <c r="AR210" s="10" t="str">
        <f t="shared" si="632"/>
        <v>6853</v>
      </c>
      <c r="AS210" s="10" t="str">
        <f t="shared" si="632"/>
        <v>6854</v>
      </c>
      <c r="AT210" s="10" t="str">
        <f t="shared" si="632"/>
        <v>6855</v>
      </c>
      <c r="AU210" s="10" t="str">
        <f t="shared" si="632"/>
        <v>6856</v>
      </c>
      <c r="AV210" s="10" t="str">
        <f t="shared" si="632"/>
        <v>6857</v>
      </c>
      <c r="AW210" s="10" t="str">
        <f t="shared" si="632"/>
        <v>6858</v>
      </c>
      <c r="AX210" s="10" t="str">
        <f t="shared" si="632"/>
        <v>6859</v>
      </c>
      <c r="AY210" s="11" t="str">
        <f t="shared" si="632"/>
        <v>685A</v>
      </c>
      <c r="AZ210" s="10" t="str">
        <f t="shared" si="632"/>
        <v>685B</v>
      </c>
      <c r="BA210" s="10" t="str">
        <f t="shared" si="632"/>
        <v>685C</v>
      </c>
      <c r="BB210" s="10" t="str">
        <f t="shared" si="632"/>
        <v>685D</v>
      </c>
      <c r="BC210" s="10" t="str">
        <f t="shared" si="632"/>
        <v>685E</v>
      </c>
      <c r="BD210" s="10" t="str">
        <f t="shared" si="632"/>
        <v>685F</v>
      </c>
      <c r="BE210" s="10" t="str">
        <f t="shared" si="632"/>
        <v>6860</v>
      </c>
      <c r="BF210" s="10" t="str">
        <f t="shared" si="632"/>
        <v>6861</v>
      </c>
      <c r="BG210" s="10" t="str">
        <f t="shared" si="632"/>
        <v>6862</v>
      </c>
      <c r="BH210" s="10" t="str">
        <f t="shared" si="632"/>
        <v>6863</v>
      </c>
      <c r="BI210" s="10" t="str">
        <f t="shared" si="632"/>
        <v>6864</v>
      </c>
      <c r="BJ210" s="10" t="str">
        <f t="shared" si="632"/>
        <v>6865</v>
      </c>
      <c r="BK210" s="10" t="str">
        <f t="shared" si="632"/>
        <v>6866</v>
      </c>
      <c r="BL210" s="10" t="str">
        <f t="shared" si="632"/>
        <v>6867</v>
      </c>
      <c r="BM210" s="10" t="str">
        <f t="shared" si="632"/>
        <v>6868</v>
      </c>
      <c r="BN210" s="10" t="str">
        <f t="shared" si="632"/>
        <v>6869</v>
      </c>
      <c r="BQ210">
        <f t="shared" si="635"/>
        <v>0</v>
      </c>
      <c r="BS210">
        <f t="shared" si="636"/>
        <v>0</v>
      </c>
    </row>
    <row r="211" spans="1:71" ht="26.5" x14ac:dyDescent="0.55000000000000004">
      <c r="A211">
        <f>A209+64*32</f>
        <v>212992</v>
      </c>
      <c r="B211" s="2" t="str">
        <f>DEC2HEX(A211,5)</f>
        <v>34000</v>
      </c>
      <c r="C211" s="6" t="str">
        <f>CHAR(26730+C$1)</f>
        <v>蒻</v>
      </c>
      <c r="D211" s="6" t="str">
        <f t="shared" ref="D211:AL211" si="645">CHAR(26730+D$1)</f>
        <v>蓚</v>
      </c>
      <c r="E211" s="6" t="str">
        <f t="shared" si="645"/>
        <v>蓐</v>
      </c>
      <c r="F211" s="6" t="str">
        <f t="shared" si="645"/>
        <v>蓁</v>
      </c>
      <c r="G211" s="6" t="str">
        <f t="shared" si="645"/>
        <v>蓆</v>
      </c>
      <c r="H211" s="6" t="str">
        <f t="shared" si="645"/>
        <v>蓖</v>
      </c>
      <c r="I211" s="6" t="str">
        <f t="shared" si="645"/>
        <v>蒡</v>
      </c>
      <c r="J211" s="6" t="str">
        <f t="shared" si="645"/>
        <v>蔡</v>
      </c>
      <c r="K211" s="6" t="str">
        <f t="shared" si="645"/>
        <v>蓿</v>
      </c>
      <c r="L211" s="6" t="str">
        <f t="shared" si="645"/>
        <v>蓴</v>
      </c>
      <c r="M211" s="6" t="str">
        <f t="shared" si="645"/>
        <v>蔗</v>
      </c>
      <c r="N211" s="6" t="str">
        <f t="shared" si="645"/>
        <v>蔘</v>
      </c>
      <c r="O211" s="6" t="str">
        <f t="shared" si="645"/>
        <v>蔬</v>
      </c>
      <c r="P211" s="6" t="str">
        <f t="shared" si="645"/>
        <v>蔟</v>
      </c>
      <c r="Q211" s="6" t="str">
        <f t="shared" si="645"/>
        <v>蔕</v>
      </c>
      <c r="R211" s="6" t="str">
        <f t="shared" si="645"/>
        <v>蔔</v>
      </c>
      <c r="S211" s="6" t="str">
        <f t="shared" si="645"/>
        <v>蓼</v>
      </c>
      <c r="T211" s="6" t="str">
        <f t="shared" si="645"/>
        <v>蕀</v>
      </c>
      <c r="U211" s="6" t="str">
        <f t="shared" si="645"/>
        <v>蕣</v>
      </c>
      <c r="V211" s="6" t="str">
        <f t="shared" si="645"/>
        <v>蕘</v>
      </c>
      <c r="W211" s="6" t="str">
        <f t="shared" si="645"/>
        <v>蕈</v>
      </c>
      <c r="X211" s="6" t="str">
        <f>CHAR(26913+X$1-21)</f>
        <v>蕁</v>
      </c>
      <c r="Y211" s="6" t="str">
        <f t="shared" ref="Y211:BN211" si="646">CHAR(26913+Y$1-21)</f>
        <v>蘂</v>
      </c>
      <c r="Z211" s="6" t="str">
        <f t="shared" si="646"/>
        <v>蕋</v>
      </c>
      <c r="AA211" s="6" t="str">
        <f t="shared" si="646"/>
        <v>蕕</v>
      </c>
      <c r="AB211" s="6" t="str">
        <f t="shared" si="646"/>
        <v>薀</v>
      </c>
      <c r="AC211" s="6" t="str">
        <f t="shared" si="646"/>
        <v>薤</v>
      </c>
      <c r="AD211" s="6" t="str">
        <f t="shared" si="646"/>
        <v>薈</v>
      </c>
      <c r="AE211" s="6" t="str">
        <f t="shared" si="646"/>
        <v>薑</v>
      </c>
      <c r="AF211" s="6" t="str">
        <f t="shared" si="646"/>
        <v>薊</v>
      </c>
      <c r="AG211" s="6" t="str">
        <f t="shared" si="646"/>
        <v>薨</v>
      </c>
      <c r="AH211" s="6" t="str">
        <f t="shared" si="646"/>
        <v>蕭</v>
      </c>
      <c r="AI211" s="6" t="str">
        <f t="shared" si="646"/>
        <v>薔</v>
      </c>
      <c r="AJ211" s="6" t="str">
        <f t="shared" si="646"/>
        <v>薛</v>
      </c>
      <c r="AK211" s="6" t="str">
        <f t="shared" si="646"/>
        <v>藪</v>
      </c>
      <c r="AL211" s="6" t="str">
        <f t="shared" si="646"/>
        <v>薇</v>
      </c>
      <c r="AM211" s="6" t="str">
        <f t="shared" si="646"/>
        <v>薜</v>
      </c>
      <c r="AN211" s="6" t="str">
        <f t="shared" si="646"/>
        <v>蕷</v>
      </c>
      <c r="AO211" s="6" t="str">
        <f t="shared" si="646"/>
        <v>蕾</v>
      </c>
      <c r="AP211" s="6" t="str">
        <f t="shared" si="646"/>
        <v>薐</v>
      </c>
      <c r="AQ211" s="6" t="str">
        <f t="shared" si="646"/>
        <v>藉</v>
      </c>
      <c r="AR211" s="6" t="str">
        <f t="shared" si="646"/>
        <v>薺</v>
      </c>
      <c r="AS211" s="6" t="str">
        <f t="shared" si="646"/>
        <v>藏</v>
      </c>
      <c r="AT211" s="6" t="str">
        <f t="shared" si="646"/>
        <v>薹</v>
      </c>
      <c r="AU211" s="6" t="str">
        <f t="shared" si="646"/>
        <v>藐</v>
      </c>
      <c r="AV211" s="6" t="str">
        <f t="shared" si="646"/>
        <v>藕</v>
      </c>
      <c r="AW211" s="6" t="str">
        <f t="shared" si="646"/>
        <v>藝</v>
      </c>
      <c r="AX211" s="6" t="str">
        <f t="shared" si="646"/>
        <v>藥</v>
      </c>
      <c r="AY211" s="6" t="str">
        <f t="shared" si="646"/>
        <v>藜</v>
      </c>
      <c r="AZ211" s="6" t="str">
        <f t="shared" si="646"/>
        <v>藹</v>
      </c>
      <c r="BA211" s="6" t="str">
        <f t="shared" si="646"/>
        <v>蘊</v>
      </c>
      <c r="BB211" s="6" t="str">
        <f t="shared" si="646"/>
        <v>蘓</v>
      </c>
      <c r="BC211" s="6" t="str">
        <f t="shared" si="646"/>
        <v>蘋</v>
      </c>
      <c r="BD211" s="6" t="str">
        <f t="shared" si="646"/>
        <v>藾</v>
      </c>
      <c r="BE211" s="6" t="str">
        <f t="shared" si="646"/>
        <v>藺</v>
      </c>
      <c r="BF211" s="6" t="str">
        <f t="shared" si="646"/>
        <v>蘆</v>
      </c>
      <c r="BG211" s="6" t="str">
        <f t="shared" si="646"/>
        <v>蘢</v>
      </c>
      <c r="BH211" s="6" t="str">
        <f t="shared" si="646"/>
        <v>蘚</v>
      </c>
      <c r="BI211" s="6" t="str">
        <f t="shared" si="646"/>
        <v>蘰</v>
      </c>
      <c r="BJ211" s="6" t="str">
        <f t="shared" si="646"/>
        <v>蘿</v>
      </c>
      <c r="BK211" s="6" t="str">
        <f t="shared" si="646"/>
        <v>虍</v>
      </c>
      <c r="BL211" s="6" t="str">
        <f t="shared" si="646"/>
        <v>乕</v>
      </c>
      <c r="BM211" s="6" t="str">
        <f t="shared" si="646"/>
        <v>虔</v>
      </c>
      <c r="BN211" s="6" t="str">
        <f t="shared" si="646"/>
        <v>號</v>
      </c>
      <c r="BP211" s="3" t="s">
        <v>544</v>
      </c>
      <c r="BQ211">
        <f t="shared" si="635"/>
        <v>26730</v>
      </c>
      <c r="BR211" s="3" t="s">
        <v>545</v>
      </c>
      <c r="BS211">
        <f t="shared" si="636"/>
        <v>26913</v>
      </c>
    </row>
    <row r="212" spans="1:71" x14ac:dyDescent="0.55000000000000004">
      <c r="C212" s="11" t="str">
        <f>DEC2HEX(CODE(C211),4)</f>
        <v>686A</v>
      </c>
      <c r="D212" s="10" t="str">
        <f>DEC2HEX(CODE(D211),4)</f>
        <v>686B</v>
      </c>
      <c r="E212" s="10" t="str">
        <f t="shared" si="631"/>
        <v>686C</v>
      </c>
      <c r="F212" s="10" t="str">
        <f t="shared" si="631"/>
        <v>686D</v>
      </c>
      <c r="G212" s="10" t="str">
        <f t="shared" si="631"/>
        <v>686E</v>
      </c>
      <c r="H212" s="10" t="str">
        <f t="shared" si="631"/>
        <v>686F</v>
      </c>
      <c r="I212" s="10" t="str">
        <f t="shared" si="631"/>
        <v>6870</v>
      </c>
      <c r="J212" s="10" t="str">
        <f t="shared" si="631"/>
        <v>6871</v>
      </c>
      <c r="K212" s="10" t="str">
        <f t="shared" si="631"/>
        <v>6872</v>
      </c>
      <c r="L212" s="10" t="str">
        <f t="shared" si="631"/>
        <v>6873</v>
      </c>
      <c r="M212" s="10" t="str">
        <f t="shared" si="631"/>
        <v>6874</v>
      </c>
      <c r="N212" s="10" t="str">
        <f t="shared" si="631"/>
        <v>6875</v>
      </c>
      <c r="O212" s="10" t="str">
        <f t="shared" si="631"/>
        <v>6876</v>
      </c>
      <c r="P212" s="10" t="str">
        <f t="shared" si="631"/>
        <v>6877</v>
      </c>
      <c r="Q212" s="10" t="str">
        <f t="shared" si="631"/>
        <v>6878</v>
      </c>
      <c r="R212" s="10" t="str">
        <f t="shared" si="631"/>
        <v>6879</v>
      </c>
      <c r="S212" s="11" t="str">
        <f t="shared" si="631"/>
        <v>687A</v>
      </c>
      <c r="T212" s="10" t="str">
        <f t="shared" si="631"/>
        <v>687B</v>
      </c>
      <c r="U212" s="10" t="str">
        <f t="shared" si="631"/>
        <v>687C</v>
      </c>
      <c r="V212" s="10" t="str">
        <f t="shared" si="631"/>
        <v>687D</v>
      </c>
      <c r="W212" s="10" t="str">
        <f t="shared" si="631"/>
        <v>687E</v>
      </c>
      <c r="X212" s="10" t="str">
        <f t="shared" si="631"/>
        <v>6921</v>
      </c>
      <c r="Y212" s="10" t="str">
        <f t="shared" si="631"/>
        <v>6922</v>
      </c>
      <c r="Z212" s="10" t="str">
        <f t="shared" si="631"/>
        <v>6923</v>
      </c>
      <c r="AA212" s="10" t="str">
        <f t="shared" si="631"/>
        <v>6924</v>
      </c>
      <c r="AB212" s="10" t="str">
        <f t="shared" si="631"/>
        <v>6925</v>
      </c>
      <c r="AC212" s="10" t="str">
        <f t="shared" si="631"/>
        <v>6926</v>
      </c>
      <c r="AD212" s="10" t="str">
        <f t="shared" si="631"/>
        <v>6927</v>
      </c>
      <c r="AE212" s="10" t="str">
        <f t="shared" si="631"/>
        <v>6928</v>
      </c>
      <c r="AF212" s="10" t="str">
        <f t="shared" si="631"/>
        <v>6929</v>
      </c>
      <c r="AG212" s="10" t="str">
        <f t="shared" si="631"/>
        <v>692A</v>
      </c>
      <c r="AH212" s="10" t="str">
        <f t="shared" si="631"/>
        <v>692B</v>
      </c>
      <c r="AI212" s="11" t="str">
        <f>DEC2HEX(CODE(AI211),4)</f>
        <v>692C</v>
      </c>
      <c r="AJ212" s="10" t="str">
        <f>DEC2HEX(CODE(AJ211),4)</f>
        <v>692D</v>
      </c>
      <c r="AK212" s="10" t="str">
        <f t="shared" si="632"/>
        <v>692E</v>
      </c>
      <c r="AL212" s="10" t="str">
        <f t="shared" si="632"/>
        <v>692F</v>
      </c>
      <c r="AM212" s="10" t="str">
        <f t="shared" si="632"/>
        <v>6930</v>
      </c>
      <c r="AN212" s="10" t="str">
        <f t="shared" si="632"/>
        <v>6931</v>
      </c>
      <c r="AO212" s="10" t="str">
        <f t="shared" si="632"/>
        <v>6932</v>
      </c>
      <c r="AP212" s="10" t="str">
        <f t="shared" si="632"/>
        <v>6933</v>
      </c>
      <c r="AQ212" s="10" t="str">
        <f t="shared" si="632"/>
        <v>6934</v>
      </c>
      <c r="AR212" s="10" t="str">
        <f t="shared" si="632"/>
        <v>6935</v>
      </c>
      <c r="AS212" s="10" t="str">
        <f t="shared" si="632"/>
        <v>6936</v>
      </c>
      <c r="AT212" s="10" t="str">
        <f t="shared" si="632"/>
        <v>6937</v>
      </c>
      <c r="AU212" s="10" t="str">
        <f t="shared" si="632"/>
        <v>6938</v>
      </c>
      <c r="AV212" s="10" t="str">
        <f t="shared" si="632"/>
        <v>6939</v>
      </c>
      <c r="AW212" s="10" t="str">
        <f t="shared" si="632"/>
        <v>693A</v>
      </c>
      <c r="AX212" s="10" t="str">
        <f t="shared" si="632"/>
        <v>693B</v>
      </c>
      <c r="AY212" s="11" t="str">
        <f t="shared" si="632"/>
        <v>693C</v>
      </c>
      <c r="AZ212" s="10" t="str">
        <f t="shared" si="632"/>
        <v>693D</v>
      </c>
      <c r="BA212" s="10" t="str">
        <f t="shared" si="632"/>
        <v>693E</v>
      </c>
      <c r="BB212" s="10" t="str">
        <f t="shared" si="632"/>
        <v>693F</v>
      </c>
      <c r="BC212" s="10" t="str">
        <f t="shared" si="632"/>
        <v>6940</v>
      </c>
      <c r="BD212" s="10" t="str">
        <f t="shared" si="632"/>
        <v>6941</v>
      </c>
      <c r="BE212" s="10" t="str">
        <f t="shared" si="632"/>
        <v>6942</v>
      </c>
      <c r="BF212" s="10" t="str">
        <f t="shared" si="632"/>
        <v>6943</v>
      </c>
      <c r="BG212" s="10" t="str">
        <f t="shared" si="632"/>
        <v>6944</v>
      </c>
      <c r="BH212" s="10" t="str">
        <f t="shared" si="632"/>
        <v>6945</v>
      </c>
      <c r="BI212" s="10" t="str">
        <f t="shared" si="632"/>
        <v>6946</v>
      </c>
      <c r="BJ212" s="10" t="str">
        <f t="shared" si="632"/>
        <v>6947</v>
      </c>
      <c r="BK212" s="10" t="str">
        <f t="shared" si="632"/>
        <v>6948</v>
      </c>
      <c r="BL212" s="10" t="str">
        <f t="shared" si="632"/>
        <v>6949</v>
      </c>
      <c r="BM212" s="10" t="str">
        <f t="shared" si="632"/>
        <v>694A</v>
      </c>
      <c r="BN212" s="10" t="str">
        <f t="shared" si="632"/>
        <v>694B</v>
      </c>
      <c r="BQ212">
        <f t="shared" si="635"/>
        <v>0</v>
      </c>
      <c r="BS212">
        <f t="shared" si="636"/>
        <v>0</v>
      </c>
    </row>
    <row r="213" spans="1:71" ht="26.5" x14ac:dyDescent="0.55000000000000004">
      <c r="A213">
        <f>A211+64*32</f>
        <v>215040</v>
      </c>
      <c r="B213" s="2" t="str">
        <f>DEC2HEX(A213,5)</f>
        <v>34800</v>
      </c>
      <c r="C213" s="6" t="str">
        <f>CHAR(26956+C$1)</f>
        <v>虧</v>
      </c>
      <c r="D213" s="6" t="str">
        <f t="shared" ref="D213:BM213" si="647">CHAR(26956+D$1)</f>
        <v>虱</v>
      </c>
      <c r="E213" s="6" t="str">
        <f t="shared" si="647"/>
        <v>蚓</v>
      </c>
      <c r="F213" s="6" t="str">
        <f t="shared" si="647"/>
        <v>蚣</v>
      </c>
      <c r="G213" s="6" t="str">
        <f t="shared" si="647"/>
        <v>蚩</v>
      </c>
      <c r="H213" s="6" t="str">
        <f t="shared" si="647"/>
        <v>蚪</v>
      </c>
      <c r="I213" s="6" t="str">
        <f t="shared" si="647"/>
        <v>蚋</v>
      </c>
      <c r="J213" s="6" t="str">
        <f t="shared" si="647"/>
        <v>蚌</v>
      </c>
      <c r="K213" s="6" t="str">
        <f t="shared" si="647"/>
        <v>蚶</v>
      </c>
      <c r="L213" s="6" t="str">
        <f t="shared" si="647"/>
        <v>蚯</v>
      </c>
      <c r="M213" s="6" t="str">
        <f t="shared" si="647"/>
        <v>蛄</v>
      </c>
      <c r="N213" s="6" t="str">
        <f t="shared" si="647"/>
        <v>蛆</v>
      </c>
      <c r="O213" s="6" t="str">
        <f t="shared" si="647"/>
        <v>蚰</v>
      </c>
      <c r="P213" s="6" t="str">
        <f t="shared" si="647"/>
        <v>蛉</v>
      </c>
      <c r="Q213" s="6" t="str">
        <f t="shared" si="647"/>
        <v>蠣</v>
      </c>
      <c r="R213" s="6" t="str">
        <f t="shared" si="647"/>
        <v>蚫</v>
      </c>
      <c r="S213" s="6" t="str">
        <f t="shared" si="647"/>
        <v>蛔</v>
      </c>
      <c r="T213" s="6" t="str">
        <f t="shared" si="647"/>
        <v>蛞</v>
      </c>
      <c r="U213" s="6" t="str">
        <f t="shared" si="647"/>
        <v>蛩</v>
      </c>
      <c r="V213" s="6" t="str">
        <f t="shared" si="647"/>
        <v>蛬</v>
      </c>
      <c r="W213" s="6" t="str">
        <f t="shared" si="647"/>
        <v>蛟</v>
      </c>
      <c r="X213" s="6" t="str">
        <f t="shared" si="647"/>
        <v>蛛</v>
      </c>
      <c r="Y213" s="6" t="str">
        <f t="shared" si="647"/>
        <v>蛯</v>
      </c>
      <c r="Z213" s="6" t="str">
        <f t="shared" si="647"/>
        <v>蜒</v>
      </c>
      <c r="AA213" s="6" t="str">
        <f t="shared" si="647"/>
        <v>蜆</v>
      </c>
      <c r="AB213" s="6" t="str">
        <f t="shared" si="647"/>
        <v>蜈</v>
      </c>
      <c r="AC213" s="6" t="str">
        <f t="shared" si="647"/>
        <v>蜀</v>
      </c>
      <c r="AD213" s="6" t="str">
        <f t="shared" si="647"/>
        <v>蜃</v>
      </c>
      <c r="AE213" s="6" t="str">
        <f t="shared" si="647"/>
        <v>蛻</v>
      </c>
      <c r="AF213" s="6" t="str">
        <f t="shared" si="647"/>
        <v>蜑</v>
      </c>
      <c r="AG213" s="6" t="str">
        <f t="shared" si="647"/>
        <v>蜉</v>
      </c>
      <c r="AH213" s="6" t="str">
        <f t="shared" si="647"/>
        <v>蜍</v>
      </c>
      <c r="AI213" s="6" t="str">
        <f t="shared" si="647"/>
        <v>蛹</v>
      </c>
      <c r="AJ213" s="6" t="str">
        <f t="shared" si="647"/>
        <v>蜊</v>
      </c>
      <c r="AK213" s="6" t="str">
        <f t="shared" si="647"/>
        <v>蜴</v>
      </c>
      <c r="AL213" s="6" t="str">
        <f t="shared" si="647"/>
        <v>蜿</v>
      </c>
      <c r="AM213" s="6" t="str">
        <f t="shared" si="647"/>
        <v>蜷</v>
      </c>
      <c r="AN213" s="6" t="str">
        <f t="shared" si="647"/>
        <v>蜻</v>
      </c>
      <c r="AO213" s="6" t="str">
        <f t="shared" si="647"/>
        <v>蜥</v>
      </c>
      <c r="AP213" s="6" t="str">
        <f t="shared" si="647"/>
        <v>蜩</v>
      </c>
      <c r="AQ213" s="6" t="str">
        <f t="shared" si="647"/>
        <v>蜚</v>
      </c>
      <c r="AR213" s="6" t="str">
        <f t="shared" si="647"/>
        <v>蝠</v>
      </c>
      <c r="AS213" s="6" t="str">
        <f t="shared" si="647"/>
        <v>蝟</v>
      </c>
      <c r="AT213" s="6" t="str">
        <f t="shared" si="647"/>
        <v>蝸</v>
      </c>
      <c r="AU213" s="6" t="str">
        <f t="shared" si="647"/>
        <v>蝌</v>
      </c>
      <c r="AV213" s="6" t="str">
        <f t="shared" si="647"/>
        <v>蝎</v>
      </c>
      <c r="AW213" s="6" t="str">
        <f t="shared" si="647"/>
        <v>蝴</v>
      </c>
      <c r="AX213" s="6" t="str">
        <f t="shared" si="647"/>
        <v>蝗</v>
      </c>
      <c r="AY213" s="6" t="str">
        <f t="shared" si="647"/>
        <v>蝨</v>
      </c>
      <c r="AZ213" s="6" t="str">
        <f t="shared" si="647"/>
        <v>蝮</v>
      </c>
      <c r="BA213" s="6" t="str">
        <f t="shared" si="647"/>
        <v>蝙</v>
      </c>
      <c r="BB213" s="6" t="str">
        <f>CHAR(27169+BB$1-51)</f>
        <v>蝓</v>
      </c>
      <c r="BC213" s="6" t="str">
        <f t="shared" ref="BC213:BN213" si="648">CHAR(27169+BC$1-51)</f>
        <v>蝣</v>
      </c>
      <c r="BD213" s="6" t="str">
        <f t="shared" si="648"/>
        <v>蝪</v>
      </c>
      <c r="BE213" s="6" t="str">
        <f t="shared" si="648"/>
        <v>蠅</v>
      </c>
      <c r="BF213" s="6" t="str">
        <f t="shared" si="648"/>
        <v>螢</v>
      </c>
      <c r="BG213" s="6" t="str">
        <f t="shared" si="648"/>
        <v>螟</v>
      </c>
      <c r="BH213" s="6" t="str">
        <f t="shared" si="648"/>
        <v>螂</v>
      </c>
      <c r="BI213" s="6" t="str">
        <f t="shared" si="648"/>
        <v>螯</v>
      </c>
      <c r="BJ213" s="6" t="str">
        <f t="shared" si="648"/>
        <v>蟋</v>
      </c>
      <c r="BK213" s="6" t="str">
        <f t="shared" si="648"/>
        <v>螽</v>
      </c>
      <c r="BL213" s="6" t="str">
        <f t="shared" si="648"/>
        <v>蟀</v>
      </c>
      <c r="BM213" s="6" t="str">
        <f t="shared" si="648"/>
        <v>蟐</v>
      </c>
      <c r="BN213" s="6" t="str">
        <f t="shared" si="648"/>
        <v>雖</v>
      </c>
      <c r="BP213" s="3" t="s">
        <v>546</v>
      </c>
      <c r="BQ213">
        <f t="shared" si="635"/>
        <v>26956</v>
      </c>
      <c r="BR213" s="3" t="s">
        <v>547</v>
      </c>
      <c r="BS213">
        <f t="shared" si="636"/>
        <v>27169</v>
      </c>
    </row>
    <row r="214" spans="1:71" x14ac:dyDescent="0.55000000000000004">
      <c r="C214" s="11" t="str">
        <f>DEC2HEX(CODE(C213),4)</f>
        <v>694C</v>
      </c>
      <c r="D214" s="10" t="str">
        <f>DEC2HEX(CODE(D213),4)</f>
        <v>694D</v>
      </c>
      <c r="E214" s="10" t="str">
        <f t="shared" si="631"/>
        <v>694E</v>
      </c>
      <c r="F214" s="10" t="str">
        <f t="shared" si="631"/>
        <v>694F</v>
      </c>
      <c r="G214" s="10" t="str">
        <f t="shared" si="631"/>
        <v>6950</v>
      </c>
      <c r="H214" s="10" t="str">
        <f t="shared" si="631"/>
        <v>6951</v>
      </c>
      <c r="I214" s="10" t="str">
        <f t="shared" si="631"/>
        <v>6952</v>
      </c>
      <c r="J214" s="10" t="str">
        <f t="shared" si="631"/>
        <v>6953</v>
      </c>
      <c r="K214" s="10" t="str">
        <f t="shared" si="631"/>
        <v>6954</v>
      </c>
      <c r="L214" s="10" t="str">
        <f t="shared" si="631"/>
        <v>6955</v>
      </c>
      <c r="M214" s="10" t="str">
        <f t="shared" si="631"/>
        <v>6956</v>
      </c>
      <c r="N214" s="10" t="str">
        <f t="shared" si="631"/>
        <v>6957</v>
      </c>
      <c r="O214" s="10" t="str">
        <f t="shared" si="631"/>
        <v>6958</v>
      </c>
      <c r="P214" s="10" t="str">
        <f t="shared" si="631"/>
        <v>6959</v>
      </c>
      <c r="Q214" s="10" t="str">
        <f t="shared" si="631"/>
        <v>695A</v>
      </c>
      <c r="R214" s="10" t="str">
        <f t="shared" si="631"/>
        <v>695B</v>
      </c>
      <c r="S214" s="11" t="str">
        <f t="shared" si="631"/>
        <v>695C</v>
      </c>
      <c r="T214" s="10" t="str">
        <f t="shared" ref="T214:AH214" si="649">DEC2HEX(CODE(T213),4)</f>
        <v>695D</v>
      </c>
      <c r="U214" s="10" t="str">
        <f t="shared" si="649"/>
        <v>695E</v>
      </c>
      <c r="V214" s="10" t="str">
        <f t="shared" si="649"/>
        <v>695F</v>
      </c>
      <c r="W214" s="10" t="str">
        <f t="shared" si="649"/>
        <v>6960</v>
      </c>
      <c r="X214" s="10" t="str">
        <f t="shared" si="649"/>
        <v>6961</v>
      </c>
      <c r="Y214" s="10" t="str">
        <f t="shared" si="649"/>
        <v>6962</v>
      </c>
      <c r="Z214" s="10" t="str">
        <f t="shared" si="649"/>
        <v>6963</v>
      </c>
      <c r="AA214" s="10" t="str">
        <f t="shared" si="649"/>
        <v>6964</v>
      </c>
      <c r="AB214" s="10" t="str">
        <f t="shared" si="649"/>
        <v>6965</v>
      </c>
      <c r="AC214" s="10" t="str">
        <f t="shared" si="649"/>
        <v>6966</v>
      </c>
      <c r="AD214" s="10" t="str">
        <f t="shared" si="649"/>
        <v>6967</v>
      </c>
      <c r="AE214" s="10" t="str">
        <f t="shared" si="649"/>
        <v>6968</v>
      </c>
      <c r="AF214" s="10" t="str">
        <f t="shared" si="649"/>
        <v>6969</v>
      </c>
      <c r="AG214" s="10" t="str">
        <f t="shared" si="649"/>
        <v>696A</v>
      </c>
      <c r="AH214" s="10" t="str">
        <f t="shared" si="649"/>
        <v>696B</v>
      </c>
      <c r="AI214" s="11" t="str">
        <f>DEC2HEX(CODE(AI213),4)</f>
        <v>696C</v>
      </c>
      <c r="AJ214" s="10" t="str">
        <f>DEC2HEX(CODE(AJ213),4)</f>
        <v>696D</v>
      </c>
      <c r="AK214" s="10" t="str">
        <f t="shared" si="632"/>
        <v>696E</v>
      </c>
      <c r="AL214" s="10" t="str">
        <f t="shared" si="632"/>
        <v>696F</v>
      </c>
      <c r="AM214" s="10" t="str">
        <f t="shared" si="632"/>
        <v>6970</v>
      </c>
      <c r="AN214" s="10" t="str">
        <f t="shared" si="632"/>
        <v>6971</v>
      </c>
      <c r="AO214" s="10" t="str">
        <f t="shared" si="632"/>
        <v>6972</v>
      </c>
      <c r="AP214" s="10" t="str">
        <f t="shared" si="632"/>
        <v>6973</v>
      </c>
      <c r="AQ214" s="10" t="str">
        <f t="shared" si="632"/>
        <v>6974</v>
      </c>
      <c r="AR214" s="10" t="str">
        <f t="shared" si="632"/>
        <v>6975</v>
      </c>
      <c r="AS214" s="10" t="str">
        <f t="shared" si="632"/>
        <v>6976</v>
      </c>
      <c r="AT214" s="10" t="str">
        <f t="shared" si="632"/>
        <v>6977</v>
      </c>
      <c r="AU214" s="10" t="str">
        <f t="shared" si="632"/>
        <v>6978</v>
      </c>
      <c r="AV214" s="10" t="str">
        <f t="shared" si="632"/>
        <v>6979</v>
      </c>
      <c r="AW214" s="10" t="str">
        <f t="shared" si="632"/>
        <v>697A</v>
      </c>
      <c r="AX214" s="10" t="str">
        <f t="shared" si="632"/>
        <v>697B</v>
      </c>
      <c r="AY214" s="11" t="str">
        <f t="shared" si="632"/>
        <v>697C</v>
      </c>
      <c r="AZ214" s="10" t="str">
        <f t="shared" ref="AZ214:BN214" si="650">DEC2HEX(CODE(AZ213),4)</f>
        <v>697D</v>
      </c>
      <c r="BA214" s="10" t="str">
        <f t="shared" si="650"/>
        <v>697E</v>
      </c>
      <c r="BB214" s="10" t="str">
        <f t="shared" si="650"/>
        <v>6A21</v>
      </c>
      <c r="BC214" s="10" t="str">
        <f t="shared" si="650"/>
        <v>6A22</v>
      </c>
      <c r="BD214" s="10" t="str">
        <f t="shared" si="650"/>
        <v>6A23</v>
      </c>
      <c r="BE214" s="10" t="str">
        <f t="shared" si="650"/>
        <v>6A24</v>
      </c>
      <c r="BF214" s="10" t="str">
        <f t="shared" si="650"/>
        <v>6A25</v>
      </c>
      <c r="BG214" s="10" t="str">
        <f t="shared" si="650"/>
        <v>6A26</v>
      </c>
      <c r="BH214" s="10" t="str">
        <f t="shared" si="650"/>
        <v>6A27</v>
      </c>
      <c r="BI214" s="10" t="str">
        <f t="shared" si="650"/>
        <v>6A28</v>
      </c>
      <c r="BJ214" s="10" t="str">
        <f t="shared" si="650"/>
        <v>6A29</v>
      </c>
      <c r="BK214" s="10" t="str">
        <f t="shared" si="650"/>
        <v>6A2A</v>
      </c>
      <c r="BL214" s="10" t="str">
        <f t="shared" si="650"/>
        <v>6A2B</v>
      </c>
      <c r="BM214" s="10" t="str">
        <f t="shared" si="650"/>
        <v>6A2C</v>
      </c>
      <c r="BN214" s="10" t="str">
        <f t="shared" si="650"/>
        <v>6A2D</v>
      </c>
      <c r="BQ214">
        <f t="shared" si="635"/>
        <v>0</v>
      </c>
      <c r="BS214">
        <f t="shared" si="636"/>
        <v>0</v>
      </c>
    </row>
    <row r="215" spans="1:71" ht="26.5" x14ac:dyDescent="0.55000000000000004">
      <c r="A215">
        <f>A213+64*32</f>
        <v>217088</v>
      </c>
      <c r="B215" s="2" t="str">
        <f>DEC2HEX(A215,5)</f>
        <v>35000</v>
      </c>
      <c r="C215" s="6" t="str">
        <f>CHAR(27182+C$1)</f>
        <v>螫</v>
      </c>
      <c r="D215" s="6" t="str">
        <f t="shared" ref="D215:BN215" si="651">CHAR(27182+D$1)</f>
        <v>蟄</v>
      </c>
      <c r="E215" s="6" t="str">
        <f t="shared" si="651"/>
        <v>螳</v>
      </c>
      <c r="F215" s="6" t="str">
        <f t="shared" si="651"/>
        <v>蟇</v>
      </c>
      <c r="G215" s="6" t="str">
        <f t="shared" si="651"/>
        <v>蟆</v>
      </c>
      <c r="H215" s="6" t="str">
        <f t="shared" si="651"/>
        <v>螻</v>
      </c>
      <c r="I215" s="6" t="str">
        <f t="shared" si="651"/>
        <v>蟯</v>
      </c>
      <c r="J215" s="6" t="str">
        <f t="shared" si="651"/>
        <v>蟲</v>
      </c>
      <c r="K215" s="6" t="str">
        <f t="shared" si="651"/>
        <v>蟠</v>
      </c>
      <c r="L215" s="6" t="str">
        <f t="shared" si="651"/>
        <v>蠏</v>
      </c>
      <c r="M215" s="6" t="str">
        <f t="shared" si="651"/>
        <v>蠍</v>
      </c>
      <c r="N215" s="6" t="str">
        <f t="shared" si="651"/>
        <v>蟾</v>
      </c>
      <c r="O215" s="6" t="str">
        <f t="shared" si="651"/>
        <v>蟶</v>
      </c>
      <c r="P215" s="6" t="str">
        <f t="shared" si="651"/>
        <v>蟷</v>
      </c>
      <c r="Q215" s="6" t="str">
        <f t="shared" si="651"/>
        <v>蠎</v>
      </c>
      <c r="R215" s="6" t="str">
        <f t="shared" si="651"/>
        <v>蟒</v>
      </c>
      <c r="S215" s="6" t="str">
        <f t="shared" si="651"/>
        <v>蠑</v>
      </c>
      <c r="T215" s="6" t="str">
        <f t="shared" si="651"/>
        <v>蠖</v>
      </c>
      <c r="U215" s="6" t="str">
        <f t="shared" si="651"/>
        <v>蠕</v>
      </c>
      <c r="V215" s="6" t="str">
        <f t="shared" si="651"/>
        <v>蠢</v>
      </c>
      <c r="W215" s="6" t="str">
        <f t="shared" si="651"/>
        <v>蠡</v>
      </c>
      <c r="X215" s="6" t="str">
        <f t="shared" si="651"/>
        <v>蠱</v>
      </c>
      <c r="Y215" s="6" t="str">
        <f t="shared" si="651"/>
        <v>蠶</v>
      </c>
      <c r="Z215" s="6" t="str">
        <f t="shared" si="651"/>
        <v>蠹</v>
      </c>
      <c r="AA215" s="6" t="str">
        <f t="shared" si="651"/>
        <v>蠧</v>
      </c>
      <c r="AB215" s="6" t="str">
        <f t="shared" si="651"/>
        <v>蠻</v>
      </c>
      <c r="AC215" s="6" t="str">
        <f t="shared" si="651"/>
        <v>衄</v>
      </c>
      <c r="AD215" s="6" t="str">
        <f t="shared" si="651"/>
        <v>衂</v>
      </c>
      <c r="AE215" s="6" t="str">
        <f t="shared" si="651"/>
        <v>衒</v>
      </c>
      <c r="AF215" s="6" t="str">
        <f t="shared" si="651"/>
        <v>衙</v>
      </c>
      <c r="AG215" s="6" t="str">
        <f t="shared" si="651"/>
        <v>衞</v>
      </c>
      <c r="AH215" s="6" t="str">
        <f t="shared" si="651"/>
        <v>衢</v>
      </c>
      <c r="AI215" s="6" t="str">
        <f t="shared" si="651"/>
        <v>衫</v>
      </c>
      <c r="AJ215" s="6" t="str">
        <f t="shared" si="651"/>
        <v>袁</v>
      </c>
      <c r="AK215" s="6" t="str">
        <f t="shared" si="651"/>
        <v>衾</v>
      </c>
      <c r="AL215" s="6" t="str">
        <f t="shared" si="651"/>
        <v>袞</v>
      </c>
      <c r="AM215" s="6" t="str">
        <f t="shared" si="651"/>
        <v>衵</v>
      </c>
      <c r="AN215" s="6" t="str">
        <f t="shared" si="651"/>
        <v>衽</v>
      </c>
      <c r="AO215" s="6" t="str">
        <f t="shared" si="651"/>
        <v>袵</v>
      </c>
      <c r="AP215" s="6" t="str">
        <f t="shared" si="651"/>
        <v>衲</v>
      </c>
      <c r="AQ215" s="6" t="str">
        <f t="shared" si="651"/>
        <v>袂</v>
      </c>
      <c r="AR215" s="6" t="str">
        <f t="shared" si="651"/>
        <v>袗</v>
      </c>
      <c r="AS215" s="6" t="str">
        <f t="shared" si="651"/>
        <v>袒</v>
      </c>
      <c r="AT215" s="6" t="str">
        <f t="shared" si="651"/>
        <v>袮</v>
      </c>
      <c r="AU215" s="6" t="str">
        <f t="shared" si="651"/>
        <v>袙</v>
      </c>
      <c r="AV215" s="6" t="str">
        <f t="shared" si="651"/>
        <v>袢</v>
      </c>
      <c r="AW215" s="6" t="str">
        <f t="shared" si="651"/>
        <v>袍</v>
      </c>
      <c r="AX215" s="6" t="str">
        <f t="shared" si="651"/>
        <v>袤</v>
      </c>
      <c r="AY215" s="6" t="str">
        <f t="shared" si="651"/>
        <v>袰</v>
      </c>
      <c r="AZ215" s="6" t="str">
        <f t="shared" si="651"/>
        <v>袿</v>
      </c>
      <c r="BA215" s="6" t="str">
        <f t="shared" si="651"/>
        <v>袱</v>
      </c>
      <c r="BB215" s="6" t="str">
        <f t="shared" si="651"/>
        <v>裃</v>
      </c>
      <c r="BC215" s="6" t="str">
        <f t="shared" si="651"/>
        <v>裄</v>
      </c>
      <c r="BD215" s="6" t="str">
        <f t="shared" si="651"/>
        <v>裔</v>
      </c>
      <c r="BE215" s="6" t="str">
        <f t="shared" si="651"/>
        <v>裘</v>
      </c>
      <c r="BF215" s="6" t="str">
        <f t="shared" si="651"/>
        <v>裙</v>
      </c>
      <c r="BG215" s="6" t="str">
        <f t="shared" si="651"/>
        <v>裝</v>
      </c>
      <c r="BH215" s="6" t="str">
        <f t="shared" si="651"/>
        <v>裹</v>
      </c>
      <c r="BI215" s="6" t="str">
        <f t="shared" si="651"/>
        <v>褂</v>
      </c>
      <c r="BJ215" s="6" t="str">
        <f t="shared" si="651"/>
        <v>裼</v>
      </c>
      <c r="BK215" s="6" t="str">
        <f t="shared" si="651"/>
        <v>裴</v>
      </c>
      <c r="BL215" s="6" t="str">
        <f t="shared" si="651"/>
        <v>裨</v>
      </c>
      <c r="BM215" s="6" t="str">
        <f t="shared" si="651"/>
        <v>裲</v>
      </c>
      <c r="BN215" s="6" t="str">
        <f t="shared" si="651"/>
        <v>褄</v>
      </c>
      <c r="BP215" s="3" t="s">
        <v>548</v>
      </c>
      <c r="BQ215">
        <f t="shared" si="635"/>
        <v>27182</v>
      </c>
      <c r="BS215">
        <f t="shared" si="636"/>
        <v>0</v>
      </c>
    </row>
    <row r="216" spans="1:71" x14ac:dyDescent="0.55000000000000004">
      <c r="C216" s="11" t="str">
        <f>DEC2HEX(CODE(C215),4)</f>
        <v>6A2E</v>
      </c>
      <c r="D216" s="10" t="str">
        <f>DEC2HEX(CODE(D215),4)</f>
        <v>6A2F</v>
      </c>
      <c r="E216" s="10" t="str">
        <f t="shared" ref="E216:AH216" si="652">DEC2HEX(CODE(E215),4)</f>
        <v>6A30</v>
      </c>
      <c r="F216" s="10" t="str">
        <f t="shared" si="652"/>
        <v>6A31</v>
      </c>
      <c r="G216" s="10" t="str">
        <f t="shared" si="652"/>
        <v>6A32</v>
      </c>
      <c r="H216" s="10" t="str">
        <f t="shared" si="652"/>
        <v>6A33</v>
      </c>
      <c r="I216" s="10" t="str">
        <f t="shared" si="652"/>
        <v>6A34</v>
      </c>
      <c r="J216" s="10" t="str">
        <f t="shared" si="652"/>
        <v>6A35</v>
      </c>
      <c r="K216" s="10" t="str">
        <f t="shared" si="652"/>
        <v>6A36</v>
      </c>
      <c r="L216" s="10" t="str">
        <f t="shared" si="652"/>
        <v>6A37</v>
      </c>
      <c r="M216" s="10" t="str">
        <f t="shared" si="652"/>
        <v>6A38</v>
      </c>
      <c r="N216" s="10" t="str">
        <f t="shared" si="652"/>
        <v>6A39</v>
      </c>
      <c r="O216" s="10" t="str">
        <f t="shared" si="652"/>
        <v>6A3A</v>
      </c>
      <c r="P216" s="10" t="str">
        <f t="shared" si="652"/>
        <v>6A3B</v>
      </c>
      <c r="Q216" s="10" t="str">
        <f t="shared" si="652"/>
        <v>6A3C</v>
      </c>
      <c r="R216" s="10" t="str">
        <f t="shared" si="652"/>
        <v>6A3D</v>
      </c>
      <c r="S216" s="11" t="str">
        <f t="shared" si="652"/>
        <v>6A3E</v>
      </c>
      <c r="T216" s="10" t="str">
        <f t="shared" si="652"/>
        <v>6A3F</v>
      </c>
      <c r="U216" s="10" t="str">
        <f t="shared" si="652"/>
        <v>6A40</v>
      </c>
      <c r="V216" s="10" t="str">
        <f t="shared" si="652"/>
        <v>6A41</v>
      </c>
      <c r="W216" s="10" t="str">
        <f t="shared" si="652"/>
        <v>6A42</v>
      </c>
      <c r="X216" s="10" t="str">
        <f t="shared" si="652"/>
        <v>6A43</v>
      </c>
      <c r="Y216" s="10" t="str">
        <f t="shared" si="652"/>
        <v>6A44</v>
      </c>
      <c r="Z216" s="10" t="str">
        <f t="shared" si="652"/>
        <v>6A45</v>
      </c>
      <c r="AA216" s="10" t="str">
        <f t="shared" si="652"/>
        <v>6A46</v>
      </c>
      <c r="AB216" s="10" t="str">
        <f t="shared" si="652"/>
        <v>6A47</v>
      </c>
      <c r="AC216" s="10" t="str">
        <f t="shared" si="652"/>
        <v>6A48</v>
      </c>
      <c r="AD216" s="10" t="str">
        <f t="shared" si="652"/>
        <v>6A49</v>
      </c>
      <c r="AE216" s="10" t="str">
        <f t="shared" si="652"/>
        <v>6A4A</v>
      </c>
      <c r="AF216" s="10" t="str">
        <f t="shared" si="652"/>
        <v>6A4B</v>
      </c>
      <c r="AG216" s="10" t="str">
        <f t="shared" si="652"/>
        <v>6A4C</v>
      </c>
      <c r="AH216" s="10" t="str">
        <f t="shared" si="652"/>
        <v>6A4D</v>
      </c>
      <c r="AI216" s="11" t="str">
        <f>DEC2HEX(CODE(AI215),4)</f>
        <v>6A4E</v>
      </c>
      <c r="AJ216" s="10" t="str">
        <f>DEC2HEX(CODE(AJ215),4)</f>
        <v>6A4F</v>
      </c>
      <c r="AK216" s="10" t="str">
        <f t="shared" ref="AK216:BN216" si="653">DEC2HEX(CODE(AK215),4)</f>
        <v>6A50</v>
      </c>
      <c r="AL216" s="10" t="str">
        <f t="shared" si="653"/>
        <v>6A51</v>
      </c>
      <c r="AM216" s="10" t="str">
        <f t="shared" si="653"/>
        <v>6A52</v>
      </c>
      <c r="AN216" s="10" t="str">
        <f t="shared" si="653"/>
        <v>6A53</v>
      </c>
      <c r="AO216" s="10" t="str">
        <f t="shared" si="653"/>
        <v>6A54</v>
      </c>
      <c r="AP216" s="10" t="str">
        <f t="shared" si="653"/>
        <v>6A55</v>
      </c>
      <c r="AQ216" s="10" t="str">
        <f t="shared" si="653"/>
        <v>6A56</v>
      </c>
      <c r="AR216" s="10" t="str">
        <f t="shared" si="653"/>
        <v>6A57</v>
      </c>
      <c r="AS216" s="10" t="str">
        <f t="shared" si="653"/>
        <v>6A58</v>
      </c>
      <c r="AT216" s="10" t="str">
        <f t="shared" si="653"/>
        <v>6A59</v>
      </c>
      <c r="AU216" s="10" t="str">
        <f t="shared" si="653"/>
        <v>6A5A</v>
      </c>
      <c r="AV216" s="10" t="str">
        <f t="shared" si="653"/>
        <v>6A5B</v>
      </c>
      <c r="AW216" s="10" t="str">
        <f t="shared" si="653"/>
        <v>6A5C</v>
      </c>
      <c r="AX216" s="10" t="str">
        <f t="shared" si="653"/>
        <v>6A5D</v>
      </c>
      <c r="AY216" s="11" t="str">
        <f t="shared" si="653"/>
        <v>6A5E</v>
      </c>
      <c r="AZ216" s="10" t="str">
        <f t="shared" si="653"/>
        <v>6A5F</v>
      </c>
      <c r="BA216" s="10" t="str">
        <f t="shared" si="653"/>
        <v>6A60</v>
      </c>
      <c r="BB216" s="10" t="str">
        <f t="shared" si="653"/>
        <v>6A61</v>
      </c>
      <c r="BC216" s="10" t="str">
        <f t="shared" si="653"/>
        <v>6A62</v>
      </c>
      <c r="BD216" s="10" t="str">
        <f t="shared" si="653"/>
        <v>6A63</v>
      </c>
      <c r="BE216" s="10" t="str">
        <f t="shared" si="653"/>
        <v>6A64</v>
      </c>
      <c r="BF216" s="10" t="str">
        <f t="shared" si="653"/>
        <v>6A65</v>
      </c>
      <c r="BG216" s="10" t="str">
        <f t="shared" si="653"/>
        <v>6A66</v>
      </c>
      <c r="BH216" s="10" t="str">
        <f t="shared" si="653"/>
        <v>6A67</v>
      </c>
      <c r="BI216" s="10" t="str">
        <f t="shared" si="653"/>
        <v>6A68</v>
      </c>
      <c r="BJ216" s="10" t="str">
        <f t="shared" si="653"/>
        <v>6A69</v>
      </c>
      <c r="BK216" s="10" t="str">
        <f t="shared" si="653"/>
        <v>6A6A</v>
      </c>
      <c r="BL216" s="10" t="str">
        <f t="shared" si="653"/>
        <v>6A6B</v>
      </c>
      <c r="BM216" s="10" t="str">
        <f t="shared" si="653"/>
        <v>6A6C</v>
      </c>
      <c r="BN216" s="10" t="str">
        <f t="shared" si="653"/>
        <v>6A6D</v>
      </c>
      <c r="BQ216">
        <f t="shared" si="635"/>
        <v>0</v>
      </c>
      <c r="BS216">
        <f t="shared" si="636"/>
        <v>0</v>
      </c>
    </row>
    <row r="217" spans="1:71" ht="26.5" x14ac:dyDescent="0.55000000000000004">
      <c r="A217">
        <f>A215+64*32</f>
        <v>219136</v>
      </c>
      <c r="B217" s="2" t="str">
        <f>DEC2HEX(A217,5)</f>
        <v>35800</v>
      </c>
      <c r="C217" s="6" t="str">
        <f>CHAR(27246+C$1)</f>
        <v>褌</v>
      </c>
      <c r="D217" s="6" t="str">
        <f t="shared" ref="D217:S217" si="654">CHAR(27246+D$1)</f>
        <v>褊</v>
      </c>
      <c r="E217" s="6" t="str">
        <f t="shared" si="654"/>
        <v>褓</v>
      </c>
      <c r="F217" s="6" t="str">
        <f t="shared" si="654"/>
        <v>襃</v>
      </c>
      <c r="G217" s="6" t="str">
        <f t="shared" si="654"/>
        <v>褞</v>
      </c>
      <c r="H217" s="6" t="str">
        <f t="shared" si="654"/>
        <v>褥</v>
      </c>
      <c r="I217" s="6" t="str">
        <f t="shared" si="654"/>
        <v>褪</v>
      </c>
      <c r="J217" s="6" t="str">
        <f t="shared" si="654"/>
        <v>褫</v>
      </c>
      <c r="K217" s="6" t="str">
        <f t="shared" si="654"/>
        <v>襁</v>
      </c>
      <c r="L217" s="6" t="str">
        <f t="shared" si="654"/>
        <v>襄</v>
      </c>
      <c r="M217" s="6" t="str">
        <f t="shared" si="654"/>
        <v>褻</v>
      </c>
      <c r="N217" s="6" t="str">
        <f t="shared" si="654"/>
        <v>褶</v>
      </c>
      <c r="O217" s="6" t="str">
        <f t="shared" si="654"/>
        <v>褸</v>
      </c>
      <c r="P217" s="6" t="str">
        <f t="shared" si="654"/>
        <v>襌</v>
      </c>
      <c r="Q217" s="6" t="str">
        <f t="shared" si="654"/>
        <v>褝</v>
      </c>
      <c r="R217" s="6" t="str">
        <f t="shared" si="654"/>
        <v>襠</v>
      </c>
      <c r="S217" s="6" t="str">
        <f t="shared" si="654"/>
        <v>襞</v>
      </c>
      <c r="T217" s="6" t="str">
        <f>CHAR(27425+T$1-17)</f>
        <v>襦</v>
      </c>
      <c r="U217" s="6" t="str">
        <f t="shared" ref="U217:BN217" si="655">CHAR(27425+U$1-17)</f>
        <v>襤</v>
      </c>
      <c r="V217" s="6" t="str">
        <f t="shared" si="655"/>
        <v>襭</v>
      </c>
      <c r="W217" s="6" t="str">
        <f t="shared" si="655"/>
        <v>襪</v>
      </c>
      <c r="X217" s="6" t="str">
        <f t="shared" si="655"/>
        <v>襯</v>
      </c>
      <c r="Y217" s="6" t="str">
        <f t="shared" si="655"/>
        <v>襴</v>
      </c>
      <c r="Z217" s="6" t="str">
        <f t="shared" si="655"/>
        <v>襷</v>
      </c>
      <c r="AA217" s="6" t="str">
        <f t="shared" si="655"/>
        <v>襾</v>
      </c>
      <c r="AB217" s="6" t="str">
        <f t="shared" si="655"/>
        <v>覃</v>
      </c>
      <c r="AC217" s="6" t="str">
        <f t="shared" si="655"/>
        <v>覈</v>
      </c>
      <c r="AD217" s="6" t="str">
        <f t="shared" si="655"/>
        <v>覊</v>
      </c>
      <c r="AE217" s="6" t="str">
        <f t="shared" si="655"/>
        <v>覓</v>
      </c>
      <c r="AF217" s="6" t="str">
        <f t="shared" si="655"/>
        <v>覘</v>
      </c>
      <c r="AG217" s="6" t="str">
        <f t="shared" si="655"/>
        <v>覡</v>
      </c>
      <c r="AH217" s="6" t="str">
        <f t="shared" si="655"/>
        <v>覩</v>
      </c>
      <c r="AI217" s="6" t="str">
        <f t="shared" si="655"/>
        <v>覦</v>
      </c>
      <c r="AJ217" s="6" t="str">
        <f t="shared" si="655"/>
        <v>覬</v>
      </c>
      <c r="AK217" s="6" t="str">
        <f t="shared" si="655"/>
        <v>覯</v>
      </c>
      <c r="AL217" s="6" t="str">
        <f t="shared" si="655"/>
        <v>覲</v>
      </c>
      <c r="AM217" s="6" t="str">
        <f t="shared" si="655"/>
        <v>覺</v>
      </c>
      <c r="AN217" s="6" t="str">
        <f t="shared" si="655"/>
        <v>覽</v>
      </c>
      <c r="AO217" s="6" t="str">
        <f t="shared" si="655"/>
        <v>覿</v>
      </c>
      <c r="AP217" s="6" t="str">
        <f t="shared" si="655"/>
        <v>觀</v>
      </c>
      <c r="AQ217" s="6" t="str">
        <f t="shared" si="655"/>
        <v>觚</v>
      </c>
      <c r="AR217" s="6" t="str">
        <f t="shared" si="655"/>
        <v>觜</v>
      </c>
      <c r="AS217" s="6" t="str">
        <f t="shared" si="655"/>
        <v>觝</v>
      </c>
      <c r="AT217" s="6" t="str">
        <f t="shared" si="655"/>
        <v>觧</v>
      </c>
      <c r="AU217" s="6" t="str">
        <f t="shared" si="655"/>
        <v>觴</v>
      </c>
      <c r="AV217" s="6" t="str">
        <f t="shared" si="655"/>
        <v>觸</v>
      </c>
      <c r="AW217" s="6" t="str">
        <f t="shared" si="655"/>
        <v>訃</v>
      </c>
      <c r="AX217" s="6" t="str">
        <f t="shared" si="655"/>
        <v>訖</v>
      </c>
      <c r="AY217" s="6" t="str">
        <f t="shared" si="655"/>
        <v>訐</v>
      </c>
      <c r="AZ217" s="6" t="str">
        <f t="shared" si="655"/>
        <v>訌</v>
      </c>
      <c r="BA217" s="6" t="str">
        <f t="shared" si="655"/>
        <v>訛</v>
      </c>
      <c r="BB217" s="6" t="str">
        <f t="shared" si="655"/>
        <v>訝</v>
      </c>
      <c r="BC217" s="6" t="str">
        <f t="shared" si="655"/>
        <v>訥</v>
      </c>
      <c r="BD217" s="6" t="str">
        <f t="shared" si="655"/>
        <v>訶</v>
      </c>
      <c r="BE217" s="6" t="str">
        <f t="shared" si="655"/>
        <v>詁</v>
      </c>
      <c r="BF217" s="6" t="str">
        <f t="shared" si="655"/>
        <v>詛</v>
      </c>
      <c r="BG217" s="6" t="str">
        <f t="shared" si="655"/>
        <v>詒</v>
      </c>
      <c r="BH217" s="6" t="str">
        <f t="shared" si="655"/>
        <v>詆</v>
      </c>
      <c r="BI217" s="6" t="str">
        <f t="shared" si="655"/>
        <v>詈</v>
      </c>
      <c r="BJ217" s="6" t="str">
        <f t="shared" si="655"/>
        <v>詼</v>
      </c>
      <c r="BK217" s="6" t="str">
        <f t="shared" si="655"/>
        <v>詭</v>
      </c>
      <c r="BL217" s="6" t="str">
        <f t="shared" si="655"/>
        <v>詬</v>
      </c>
      <c r="BM217" s="6" t="str">
        <f t="shared" si="655"/>
        <v>詢</v>
      </c>
      <c r="BN217" s="6" t="str">
        <f t="shared" si="655"/>
        <v>誅</v>
      </c>
      <c r="BP217" s="3" t="s">
        <v>549</v>
      </c>
      <c r="BQ217">
        <f t="shared" si="635"/>
        <v>27246</v>
      </c>
      <c r="BR217" s="3" t="s">
        <v>550</v>
      </c>
      <c r="BS217">
        <f t="shared" si="636"/>
        <v>27425</v>
      </c>
    </row>
    <row r="218" spans="1:71" x14ac:dyDescent="0.55000000000000004">
      <c r="C218" s="11" t="str">
        <f>DEC2HEX(CODE(C217),4)</f>
        <v>6A6E</v>
      </c>
      <c r="D218" s="10" t="str">
        <f>DEC2HEX(CODE(D217),4)</f>
        <v>6A6F</v>
      </c>
      <c r="E218" s="10" t="str">
        <f t="shared" ref="E218:AH218" si="656">DEC2HEX(CODE(E217),4)</f>
        <v>6A70</v>
      </c>
      <c r="F218" s="10" t="str">
        <f t="shared" si="656"/>
        <v>6A71</v>
      </c>
      <c r="G218" s="10" t="str">
        <f t="shared" si="656"/>
        <v>6A72</v>
      </c>
      <c r="H218" s="10" t="str">
        <f t="shared" si="656"/>
        <v>6A73</v>
      </c>
      <c r="I218" s="10" t="str">
        <f t="shared" si="656"/>
        <v>6A74</v>
      </c>
      <c r="J218" s="10" t="str">
        <f t="shared" si="656"/>
        <v>6A75</v>
      </c>
      <c r="K218" s="10" t="str">
        <f t="shared" si="656"/>
        <v>6A76</v>
      </c>
      <c r="L218" s="10" t="str">
        <f t="shared" si="656"/>
        <v>6A77</v>
      </c>
      <c r="M218" s="10" t="str">
        <f t="shared" si="656"/>
        <v>6A78</v>
      </c>
      <c r="N218" s="10" t="str">
        <f t="shared" si="656"/>
        <v>6A79</v>
      </c>
      <c r="O218" s="10" t="str">
        <f t="shared" si="656"/>
        <v>6A7A</v>
      </c>
      <c r="P218" s="10" t="str">
        <f t="shared" si="656"/>
        <v>6A7B</v>
      </c>
      <c r="Q218" s="10" t="str">
        <f t="shared" si="656"/>
        <v>6A7C</v>
      </c>
      <c r="R218" s="10" t="str">
        <f t="shared" si="656"/>
        <v>6A7D</v>
      </c>
      <c r="S218" s="11" t="str">
        <f t="shared" si="656"/>
        <v>6A7E</v>
      </c>
      <c r="T218" s="10" t="str">
        <f t="shared" si="656"/>
        <v>6B21</v>
      </c>
      <c r="U218" s="10" t="str">
        <f t="shared" si="656"/>
        <v>6B22</v>
      </c>
      <c r="V218" s="10" t="str">
        <f t="shared" si="656"/>
        <v>6B23</v>
      </c>
      <c r="W218" s="10" t="str">
        <f t="shared" si="656"/>
        <v>6B24</v>
      </c>
      <c r="X218" s="10" t="str">
        <f t="shared" si="656"/>
        <v>6B25</v>
      </c>
      <c r="Y218" s="10" t="str">
        <f t="shared" si="656"/>
        <v>6B26</v>
      </c>
      <c r="Z218" s="10" t="str">
        <f t="shared" si="656"/>
        <v>6B27</v>
      </c>
      <c r="AA218" s="10" t="str">
        <f t="shared" si="656"/>
        <v>6B28</v>
      </c>
      <c r="AB218" s="10" t="str">
        <f t="shared" si="656"/>
        <v>6B29</v>
      </c>
      <c r="AC218" s="10" t="str">
        <f t="shared" si="656"/>
        <v>6B2A</v>
      </c>
      <c r="AD218" s="10" t="str">
        <f t="shared" si="656"/>
        <v>6B2B</v>
      </c>
      <c r="AE218" s="10" t="str">
        <f t="shared" si="656"/>
        <v>6B2C</v>
      </c>
      <c r="AF218" s="10" t="str">
        <f t="shared" si="656"/>
        <v>6B2D</v>
      </c>
      <c r="AG218" s="10" t="str">
        <f t="shared" si="656"/>
        <v>6B2E</v>
      </c>
      <c r="AH218" s="10" t="str">
        <f t="shared" si="656"/>
        <v>6B2F</v>
      </c>
      <c r="AI218" s="11" t="str">
        <f>DEC2HEX(CODE(AI217),4)</f>
        <v>6B30</v>
      </c>
      <c r="AJ218" s="10" t="str">
        <f>DEC2HEX(CODE(AJ217),4)</f>
        <v>6B31</v>
      </c>
      <c r="AK218" s="10" t="str">
        <f t="shared" ref="AK218:BN218" si="657">DEC2HEX(CODE(AK217),4)</f>
        <v>6B32</v>
      </c>
      <c r="AL218" s="10" t="str">
        <f t="shared" si="657"/>
        <v>6B33</v>
      </c>
      <c r="AM218" s="10" t="str">
        <f t="shared" si="657"/>
        <v>6B34</v>
      </c>
      <c r="AN218" s="10" t="str">
        <f t="shared" si="657"/>
        <v>6B35</v>
      </c>
      <c r="AO218" s="10" t="str">
        <f t="shared" si="657"/>
        <v>6B36</v>
      </c>
      <c r="AP218" s="10" t="str">
        <f t="shared" si="657"/>
        <v>6B37</v>
      </c>
      <c r="AQ218" s="10" t="str">
        <f t="shared" si="657"/>
        <v>6B38</v>
      </c>
      <c r="AR218" s="10" t="str">
        <f t="shared" si="657"/>
        <v>6B39</v>
      </c>
      <c r="AS218" s="10" t="str">
        <f t="shared" si="657"/>
        <v>6B3A</v>
      </c>
      <c r="AT218" s="10" t="str">
        <f t="shared" si="657"/>
        <v>6B3B</v>
      </c>
      <c r="AU218" s="10" t="str">
        <f t="shared" si="657"/>
        <v>6B3C</v>
      </c>
      <c r="AV218" s="10" t="str">
        <f t="shared" si="657"/>
        <v>6B3D</v>
      </c>
      <c r="AW218" s="10" t="str">
        <f t="shared" si="657"/>
        <v>6B3E</v>
      </c>
      <c r="AX218" s="10" t="str">
        <f t="shared" si="657"/>
        <v>6B3F</v>
      </c>
      <c r="AY218" s="11" t="str">
        <f t="shared" si="657"/>
        <v>6B40</v>
      </c>
      <c r="AZ218" s="10" t="str">
        <f t="shared" si="657"/>
        <v>6B41</v>
      </c>
      <c r="BA218" s="10" t="str">
        <f t="shared" si="657"/>
        <v>6B42</v>
      </c>
      <c r="BB218" s="10" t="str">
        <f t="shared" si="657"/>
        <v>6B43</v>
      </c>
      <c r="BC218" s="10" t="str">
        <f t="shared" si="657"/>
        <v>6B44</v>
      </c>
      <c r="BD218" s="10" t="str">
        <f t="shared" si="657"/>
        <v>6B45</v>
      </c>
      <c r="BE218" s="10" t="str">
        <f t="shared" si="657"/>
        <v>6B46</v>
      </c>
      <c r="BF218" s="10" t="str">
        <f t="shared" si="657"/>
        <v>6B47</v>
      </c>
      <c r="BG218" s="10" t="str">
        <f t="shared" si="657"/>
        <v>6B48</v>
      </c>
      <c r="BH218" s="10" t="str">
        <f t="shared" si="657"/>
        <v>6B49</v>
      </c>
      <c r="BI218" s="10" t="str">
        <f t="shared" si="657"/>
        <v>6B4A</v>
      </c>
      <c r="BJ218" s="10" t="str">
        <f t="shared" si="657"/>
        <v>6B4B</v>
      </c>
      <c r="BK218" s="10" t="str">
        <f t="shared" si="657"/>
        <v>6B4C</v>
      </c>
      <c r="BL218" s="10" t="str">
        <f t="shared" si="657"/>
        <v>6B4D</v>
      </c>
      <c r="BM218" s="10" t="str">
        <f t="shared" si="657"/>
        <v>6B4E</v>
      </c>
      <c r="BN218" s="10" t="str">
        <f t="shared" si="657"/>
        <v>6B4F</v>
      </c>
      <c r="BQ218">
        <f t="shared" si="635"/>
        <v>0</v>
      </c>
      <c r="BS218">
        <f t="shared" si="636"/>
        <v>0</v>
      </c>
    </row>
    <row r="219" spans="1:71" ht="26.5" x14ac:dyDescent="0.55000000000000004">
      <c r="A219">
        <f>A217+64*32</f>
        <v>221184</v>
      </c>
      <c r="B219" s="2" t="str">
        <f>DEC2HEX(A219,5)</f>
        <v>36000</v>
      </c>
      <c r="C219" s="6" t="str">
        <f>CHAR(27472+C$1)</f>
        <v>誂</v>
      </c>
      <c r="D219" s="6" t="str">
        <f t="shared" ref="D219:AW219" si="658">CHAR(27472+D$1)</f>
        <v>誄</v>
      </c>
      <c r="E219" s="6" t="str">
        <f t="shared" si="658"/>
        <v>誨</v>
      </c>
      <c r="F219" s="6" t="str">
        <f t="shared" si="658"/>
        <v>誡</v>
      </c>
      <c r="G219" s="6" t="str">
        <f t="shared" si="658"/>
        <v>誑</v>
      </c>
      <c r="H219" s="6" t="str">
        <f t="shared" si="658"/>
        <v>誥</v>
      </c>
      <c r="I219" s="6" t="str">
        <f t="shared" si="658"/>
        <v>誦</v>
      </c>
      <c r="J219" s="6" t="str">
        <f t="shared" si="658"/>
        <v>誚</v>
      </c>
      <c r="K219" s="6" t="str">
        <f t="shared" si="658"/>
        <v>誣</v>
      </c>
      <c r="L219" s="6" t="str">
        <f t="shared" si="658"/>
        <v>諄</v>
      </c>
      <c r="M219" s="6" t="str">
        <f t="shared" si="658"/>
        <v>諍</v>
      </c>
      <c r="N219" s="6" t="str">
        <f t="shared" si="658"/>
        <v>諂</v>
      </c>
      <c r="O219" s="6" t="str">
        <f t="shared" si="658"/>
        <v>諚</v>
      </c>
      <c r="P219" s="6" t="str">
        <f t="shared" si="658"/>
        <v>諫</v>
      </c>
      <c r="Q219" s="6" t="str">
        <f t="shared" si="658"/>
        <v>諳</v>
      </c>
      <c r="R219" s="6" t="str">
        <f t="shared" si="658"/>
        <v>諧</v>
      </c>
      <c r="S219" s="6" t="str">
        <f t="shared" si="658"/>
        <v>諤</v>
      </c>
      <c r="T219" s="6" t="str">
        <f t="shared" si="658"/>
        <v>諱</v>
      </c>
      <c r="U219" s="6" t="str">
        <f t="shared" si="658"/>
        <v>謔</v>
      </c>
      <c r="V219" s="6" t="str">
        <f t="shared" si="658"/>
        <v>諠</v>
      </c>
      <c r="W219" s="6" t="str">
        <f t="shared" si="658"/>
        <v>諢</v>
      </c>
      <c r="X219" s="6" t="str">
        <f t="shared" si="658"/>
        <v>諷</v>
      </c>
      <c r="Y219" s="6" t="str">
        <f t="shared" si="658"/>
        <v>諞</v>
      </c>
      <c r="Z219" s="6" t="str">
        <f t="shared" si="658"/>
        <v>諛</v>
      </c>
      <c r="AA219" s="6" t="str">
        <f t="shared" si="658"/>
        <v>謌</v>
      </c>
      <c r="AB219" s="6" t="str">
        <f t="shared" si="658"/>
        <v>謇</v>
      </c>
      <c r="AC219" s="6" t="str">
        <f t="shared" si="658"/>
        <v>謚</v>
      </c>
      <c r="AD219" s="6" t="str">
        <f t="shared" si="658"/>
        <v>諡</v>
      </c>
      <c r="AE219" s="6" t="str">
        <f t="shared" si="658"/>
        <v>謖</v>
      </c>
      <c r="AF219" s="6" t="str">
        <f t="shared" si="658"/>
        <v>謐</v>
      </c>
      <c r="AG219" s="6" t="str">
        <f t="shared" si="658"/>
        <v>謗</v>
      </c>
      <c r="AH219" s="6" t="str">
        <f t="shared" si="658"/>
        <v>謠</v>
      </c>
      <c r="AI219" s="6" t="str">
        <f t="shared" si="658"/>
        <v>謳</v>
      </c>
      <c r="AJ219" s="6" t="str">
        <f t="shared" si="658"/>
        <v>鞫</v>
      </c>
      <c r="AK219" s="6" t="str">
        <f t="shared" si="658"/>
        <v>謦</v>
      </c>
      <c r="AL219" s="6" t="str">
        <f t="shared" si="658"/>
        <v>謫</v>
      </c>
      <c r="AM219" s="6" t="str">
        <f t="shared" si="658"/>
        <v>謾</v>
      </c>
      <c r="AN219" s="6" t="str">
        <f t="shared" si="658"/>
        <v>謨</v>
      </c>
      <c r="AO219" s="6" t="str">
        <f t="shared" si="658"/>
        <v>譁</v>
      </c>
      <c r="AP219" s="6" t="str">
        <f t="shared" si="658"/>
        <v>譌</v>
      </c>
      <c r="AQ219" s="6" t="str">
        <f t="shared" si="658"/>
        <v>譏</v>
      </c>
      <c r="AR219" s="6" t="str">
        <f t="shared" si="658"/>
        <v>譎</v>
      </c>
      <c r="AS219" s="6" t="str">
        <f t="shared" si="658"/>
        <v>證</v>
      </c>
      <c r="AT219" s="6" t="str">
        <f t="shared" si="658"/>
        <v>譖</v>
      </c>
      <c r="AU219" s="6" t="str">
        <f t="shared" si="658"/>
        <v>譛</v>
      </c>
      <c r="AV219" s="6" t="str">
        <f t="shared" si="658"/>
        <v>譚</v>
      </c>
      <c r="AW219" s="6" t="str">
        <f t="shared" si="658"/>
        <v>譫</v>
      </c>
      <c r="AX219" s="6" t="str">
        <f>CHAR(27681+AX$1-47)</f>
        <v>譟</v>
      </c>
      <c r="AY219" s="6" t="str">
        <f t="shared" ref="AY219:BN219" si="659">CHAR(27681+AY$1-47)</f>
        <v>譬</v>
      </c>
      <c r="AZ219" s="6" t="str">
        <f t="shared" si="659"/>
        <v>譯</v>
      </c>
      <c r="BA219" s="6" t="str">
        <f t="shared" si="659"/>
        <v>譴</v>
      </c>
      <c r="BB219" s="6" t="str">
        <f t="shared" si="659"/>
        <v>譽</v>
      </c>
      <c r="BC219" s="6" t="str">
        <f t="shared" si="659"/>
        <v>讀</v>
      </c>
      <c r="BD219" s="6" t="str">
        <f t="shared" si="659"/>
        <v>讌</v>
      </c>
      <c r="BE219" s="6" t="str">
        <f t="shared" si="659"/>
        <v>讎</v>
      </c>
      <c r="BF219" s="6" t="str">
        <f t="shared" si="659"/>
        <v>讒</v>
      </c>
      <c r="BG219" s="6" t="str">
        <f t="shared" si="659"/>
        <v>讓</v>
      </c>
      <c r="BH219" s="6" t="str">
        <f t="shared" si="659"/>
        <v>讖</v>
      </c>
      <c r="BI219" s="6" t="str">
        <f t="shared" si="659"/>
        <v>讙</v>
      </c>
      <c r="BJ219" s="6" t="str">
        <f t="shared" si="659"/>
        <v>讚</v>
      </c>
      <c r="BK219" s="6" t="str">
        <f t="shared" si="659"/>
        <v>谺</v>
      </c>
      <c r="BL219" s="6" t="str">
        <f t="shared" si="659"/>
        <v>豁</v>
      </c>
      <c r="BM219" s="6" t="str">
        <f t="shared" si="659"/>
        <v>谿</v>
      </c>
      <c r="BN219" s="6" t="str">
        <f t="shared" si="659"/>
        <v>豈</v>
      </c>
      <c r="BP219" s="3" t="s">
        <v>551</v>
      </c>
      <c r="BQ219">
        <f t="shared" si="635"/>
        <v>27472</v>
      </c>
      <c r="BR219" s="3" t="s">
        <v>552</v>
      </c>
      <c r="BS219">
        <f t="shared" si="636"/>
        <v>27681</v>
      </c>
    </row>
    <row r="220" spans="1:71" x14ac:dyDescent="0.55000000000000004">
      <c r="C220" s="11" t="str">
        <f>DEC2HEX(CODE(C219),4)</f>
        <v>6B50</v>
      </c>
      <c r="D220" s="10" t="str">
        <f>DEC2HEX(CODE(D219),4)</f>
        <v>6B51</v>
      </c>
      <c r="E220" s="10" t="str">
        <f t="shared" ref="E220:AH220" si="660">DEC2HEX(CODE(E219),4)</f>
        <v>6B52</v>
      </c>
      <c r="F220" s="10" t="str">
        <f t="shared" si="660"/>
        <v>6B53</v>
      </c>
      <c r="G220" s="10" t="str">
        <f t="shared" si="660"/>
        <v>6B54</v>
      </c>
      <c r="H220" s="10" t="str">
        <f t="shared" si="660"/>
        <v>6B55</v>
      </c>
      <c r="I220" s="10" t="str">
        <f t="shared" si="660"/>
        <v>6B56</v>
      </c>
      <c r="J220" s="10" t="str">
        <f t="shared" si="660"/>
        <v>6B57</v>
      </c>
      <c r="K220" s="10" t="str">
        <f t="shared" si="660"/>
        <v>6B58</v>
      </c>
      <c r="L220" s="10" t="str">
        <f t="shared" si="660"/>
        <v>6B59</v>
      </c>
      <c r="M220" s="10" t="str">
        <f t="shared" si="660"/>
        <v>6B5A</v>
      </c>
      <c r="N220" s="10" t="str">
        <f t="shared" si="660"/>
        <v>6B5B</v>
      </c>
      <c r="O220" s="10" t="str">
        <f t="shared" si="660"/>
        <v>6B5C</v>
      </c>
      <c r="P220" s="10" t="str">
        <f t="shared" si="660"/>
        <v>6B5D</v>
      </c>
      <c r="Q220" s="10" t="str">
        <f t="shared" si="660"/>
        <v>6B5E</v>
      </c>
      <c r="R220" s="10" t="str">
        <f t="shared" si="660"/>
        <v>6B5F</v>
      </c>
      <c r="S220" s="11" t="str">
        <f t="shared" si="660"/>
        <v>6B60</v>
      </c>
      <c r="T220" s="10" t="str">
        <f t="shared" si="660"/>
        <v>6B61</v>
      </c>
      <c r="U220" s="10" t="str">
        <f t="shared" si="660"/>
        <v>6B62</v>
      </c>
      <c r="V220" s="10" t="str">
        <f t="shared" si="660"/>
        <v>6B63</v>
      </c>
      <c r="W220" s="10" t="str">
        <f t="shared" si="660"/>
        <v>6B64</v>
      </c>
      <c r="X220" s="10" t="str">
        <f t="shared" si="660"/>
        <v>6B65</v>
      </c>
      <c r="Y220" s="10" t="str">
        <f t="shared" si="660"/>
        <v>6B66</v>
      </c>
      <c r="Z220" s="10" t="str">
        <f t="shared" si="660"/>
        <v>6B67</v>
      </c>
      <c r="AA220" s="10" t="str">
        <f t="shared" si="660"/>
        <v>6B68</v>
      </c>
      <c r="AB220" s="10" t="str">
        <f t="shared" si="660"/>
        <v>6B69</v>
      </c>
      <c r="AC220" s="10" t="str">
        <f t="shared" si="660"/>
        <v>6B6A</v>
      </c>
      <c r="AD220" s="10" t="str">
        <f t="shared" si="660"/>
        <v>6B6B</v>
      </c>
      <c r="AE220" s="10" t="str">
        <f t="shared" si="660"/>
        <v>6B6C</v>
      </c>
      <c r="AF220" s="10" t="str">
        <f t="shared" si="660"/>
        <v>6B6D</v>
      </c>
      <c r="AG220" s="10" t="str">
        <f t="shared" si="660"/>
        <v>6B6E</v>
      </c>
      <c r="AH220" s="10" t="str">
        <f t="shared" si="660"/>
        <v>6B6F</v>
      </c>
      <c r="AI220" s="11" t="str">
        <f>DEC2HEX(CODE(AI219),4)</f>
        <v>6B70</v>
      </c>
      <c r="AJ220" s="10" t="str">
        <f>DEC2HEX(CODE(AJ219),4)</f>
        <v>6B71</v>
      </c>
      <c r="AK220" s="10" t="str">
        <f t="shared" ref="AK220:BN220" si="661">DEC2HEX(CODE(AK219),4)</f>
        <v>6B72</v>
      </c>
      <c r="AL220" s="10" t="str">
        <f t="shared" si="661"/>
        <v>6B73</v>
      </c>
      <c r="AM220" s="10" t="str">
        <f t="shared" si="661"/>
        <v>6B74</v>
      </c>
      <c r="AN220" s="10" t="str">
        <f t="shared" si="661"/>
        <v>6B75</v>
      </c>
      <c r="AO220" s="10" t="str">
        <f t="shared" si="661"/>
        <v>6B76</v>
      </c>
      <c r="AP220" s="10" t="str">
        <f t="shared" si="661"/>
        <v>6B77</v>
      </c>
      <c r="AQ220" s="10" t="str">
        <f t="shared" si="661"/>
        <v>6B78</v>
      </c>
      <c r="AR220" s="10" t="str">
        <f t="shared" si="661"/>
        <v>6B79</v>
      </c>
      <c r="AS220" s="10" t="str">
        <f t="shared" si="661"/>
        <v>6B7A</v>
      </c>
      <c r="AT220" s="10" t="str">
        <f t="shared" si="661"/>
        <v>6B7B</v>
      </c>
      <c r="AU220" s="10" t="str">
        <f t="shared" si="661"/>
        <v>6B7C</v>
      </c>
      <c r="AV220" s="10" t="str">
        <f t="shared" si="661"/>
        <v>6B7D</v>
      </c>
      <c r="AW220" s="10" t="str">
        <f t="shared" si="661"/>
        <v>6B7E</v>
      </c>
      <c r="AX220" s="10" t="str">
        <f t="shared" si="661"/>
        <v>6C21</v>
      </c>
      <c r="AY220" s="11" t="str">
        <f t="shared" si="661"/>
        <v>6C22</v>
      </c>
      <c r="AZ220" s="10" t="str">
        <f t="shared" si="661"/>
        <v>6C23</v>
      </c>
      <c r="BA220" s="10" t="str">
        <f t="shared" si="661"/>
        <v>6C24</v>
      </c>
      <c r="BB220" s="10" t="str">
        <f t="shared" si="661"/>
        <v>6C25</v>
      </c>
      <c r="BC220" s="10" t="str">
        <f t="shared" si="661"/>
        <v>6C26</v>
      </c>
      <c r="BD220" s="10" t="str">
        <f t="shared" si="661"/>
        <v>6C27</v>
      </c>
      <c r="BE220" s="10" t="str">
        <f t="shared" si="661"/>
        <v>6C28</v>
      </c>
      <c r="BF220" s="10" t="str">
        <f t="shared" si="661"/>
        <v>6C29</v>
      </c>
      <c r="BG220" s="10" t="str">
        <f t="shared" si="661"/>
        <v>6C2A</v>
      </c>
      <c r="BH220" s="10" t="str">
        <f t="shared" si="661"/>
        <v>6C2B</v>
      </c>
      <c r="BI220" s="10" t="str">
        <f t="shared" si="661"/>
        <v>6C2C</v>
      </c>
      <c r="BJ220" s="10" t="str">
        <f t="shared" si="661"/>
        <v>6C2D</v>
      </c>
      <c r="BK220" s="10" t="str">
        <f t="shared" si="661"/>
        <v>6C2E</v>
      </c>
      <c r="BL220" s="10" t="str">
        <f t="shared" si="661"/>
        <v>6C2F</v>
      </c>
      <c r="BM220" s="10" t="str">
        <f t="shared" si="661"/>
        <v>6C30</v>
      </c>
      <c r="BN220" s="10" t="str">
        <f t="shared" si="661"/>
        <v>6C31</v>
      </c>
      <c r="BQ220">
        <f t="shared" si="635"/>
        <v>0</v>
      </c>
      <c r="BS220">
        <f t="shared" si="636"/>
        <v>0</v>
      </c>
    </row>
    <row r="221" spans="1:71" ht="26.5" x14ac:dyDescent="0.55000000000000004">
      <c r="A221">
        <f>A219+64*32</f>
        <v>223232</v>
      </c>
      <c r="B221" s="2" t="str">
        <f>DEC2HEX(A221,5)</f>
        <v>36800</v>
      </c>
      <c r="C221" s="6" t="str">
        <f>CHAR(27698+C$1)</f>
        <v>豌</v>
      </c>
      <c r="D221" s="6" t="str">
        <f t="shared" ref="D221:BN221" si="662">CHAR(27698+D$1)</f>
        <v>豎</v>
      </c>
      <c r="E221" s="6" t="str">
        <f t="shared" si="662"/>
        <v>豐</v>
      </c>
      <c r="F221" s="6" t="str">
        <f t="shared" si="662"/>
        <v>豕</v>
      </c>
      <c r="G221" s="6" t="str">
        <f t="shared" si="662"/>
        <v>豢</v>
      </c>
      <c r="H221" s="6" t="str">
        <f t="shared" si="662"/>
        <v>豬</v>
      </c>
      <c r="I221" s="6" t="str">
        <f t="shared" si="662"/>
        <v>豸</v>
      </c>
      <c r="J221" s="6" t="str">
        <f t="shared" si="662"/>
        <v>豺</v>
      </c>
      <c r="K221" s="6" t="str">
        <f t="shared" si="662"/>
        <v>貂</v>
      </c>
      <c r="L221" s="6" t="str">
        <f t="shared" si="662"/>
        <v>貉</v>
      </c>
      <c r="M221" s="6" t="str">
        <f t="shared" si="662"/>
        <v>貅</v>
      </c>
      <c r="N221" s="6" t="str">
        <f t="shared" si="662"/>
        <v>貊</v>
      </c>
      <c r="O221" s="6" t="str">
        <f t="shared" si="662"/>
        <v>貍</v>
      </c>
      <c r="P221" s="6" t="str">
        <f t="shared" si="662"/>
        <v>貎</v>
      </c>
      <c r="Q221" s="6" t="str">
        <f t="shared" si="662"/>
        <v>貔</v>
      </c>
      <c r="R221" s="6" t="str">
        <f t="shared" si="662"/>
        <v>豼</v>
      </c>
      <c r="S221" s="6" t="str">
        <f t="shared" si="662"/>
        <v>貘</v>
      </c>
      <c r="T221" s="6" t="str">
        <f t="shared" si="662"/>
        <v>戝</v>
      </c>
      <c r="U221" s="6" t="str">
        <f t="shared" si="662"/>
        <v>貭</v>
      </c>
      <c r="V221" s="6" t="str">
        <f t="shared" si="662"/>
        <v>貪</v>
      </c>
      <c r="W221" s="6" t="str">
        <f t="shared" si="662"/>
        <v>貽</v>
      </c>
      <c r="X221" s="6" t="str">
        <f t="shared" si="662"/>
        <v>貲</v>
      </c>
      <c r="Y221" s="6" t="str">
        <f t="shared" si="662"/>
        <v>貳</v>
      </c>
      <c r="Z221" s="6" t="str">
        <f t="shared" si="662"/>
        <v>貮</v>
      </c>
      <c r="AA221" s="6" t="str">
        <f t="shared" si="662"/>
        <v>貶</v>
      </c>
      <c r="AB221" s="6" t="str">
        <f t="shared" si="662"/>
        <v>賈</v>
      </c>
      <c r="AC221" s="6" t="str">
        <f t="shared" si="662"/>
        <v>賁</v>
      </c>
      <c r="AD221" s="6" t="str">
        <f t="shared" si="662"/>
        <v>賤</v>
      </c>
      <c r="AE221" s="6" t="str">
        <f t="shared" si="662"/>
        <v>賣</v>
      </c>
      <c r="AF221" s="6" t="str">
        <f t="shared" si="662"/>
        <v>賚</v>
      </c>
      <c r="AG221" s="6" t="str">
        <f t="shared" si="662"/>
        <v>賽</v>
      </c>
      <c r="AH221" s="6" t="str">
        <f t="shared" si="662"/>
        <v>賺</v>
      </c>
      <c r="AI221" s="6" t="str">
        <f t="shared" si="662"/>
        <v>賻</v>
      </c>
      <c r="AJ221" s="6" t="str">
        <f t="shared" si="662"/>
        <v>贄</v>
      </c>
      <c r="AK221" s="6" t="str">
        <f t="shared" si="662"/>
        <v>贅</v>
      </c>
      <c r="AL221" s="6" t="str">
        <f t="shared" si="662"/>
        <v>贊</v>
      </c>
      <c r="AM221" s="6" t="str">
        <f t="shared" si="662"/>
        <v>贇</v>
      </c>
      <c r="AN221" s="6" t="str">
        <f t="shared" si="662"/>
        <v>贏</v>
      </c>
      <c r="AO221" s="6" t="str">
        <f t="shared" si="662"/>
        <v>贍</v>
      </c>
      <c r="AP221" s="6" t="str">
        <f t="shared" si="662"/>
        <v>贐</v>
      </c>
      <c r="AQ221" s="6" t="str">
        <f t="shared" si="662"/>
        <v>齎</v>
      </c>
      <c r="AR221" s="6" t="str">
        <f t="shared" si="662"/>
        <v>贓</v>
      </c>
      <c r="AS221" s="6" t="str">
        <f t="shared" si="662"/>
        <v>賍</v>
      </c>
      <c r="AT221" s="6" t="str">
        <f t="shared" si="662"/>
        <v>贔</v>
      </c>
      <c r="AU221" s="6" t="str">
        <f t="shared" si="662"/>
        <v>贖</v>
      </c>
      <c r="AV221" s="6" t="str">
        <f t="shared" si="662"/>
        <v>赧</v>
      </c>
      <c r="AW221" s="6" t="str">
        <f t="shared" si="662"/>
        <v>赭</v>
      </c>
      <c r="AX221" s="6" t="str">
        <f t="shared" si="662"/>
        <v>赱</v>
      </c>
      <c r="AY221" s="6" t="str">
        <f t="shared" si="662"/>
        <v>赳</v>
      </c>
      <c r="AZ221" s="6" t="str">
        <f t="shared" si="662"/>
        <v>趁</v>
      </c>
      <c r="BA221" s="6" t="str">
        <f t="shared" si="662"/>
        <v>趙</v>
      </c>
      <c r="BB221" s="6" t="str">
        <f t="shared" si="662"/>
        <v>跂</v>
      </c>
      <c r="BC221" s="6" t="str">
        <f t="shared" si="662"/>
        <v>趾</v>
      </c>
      <c r="BD221" s="6" t="str">
        <f t="shared" si="662"/>
        <v>趺</v>
      </c>
      <c r="BE221" s="6" t="str">
        <f t="shared" si="662"/>
        <v>跏</v>
      </c>
      <c r="BF221" s="6" t="str">
        <f t="shared" si="662"/>
        <v>跚</v>
      </c>
      <c r="BG221" s="6" t="str">
        <f t="shared" si="662"/>
        <v>跖</v>
      </c>
      <c r="BH221" s="6" t="str">
        <f t="shared" si="662"/>
        <v>跌</v>
      </c>
      <c r="BI221" s="6" t="str">
        <f t="shared" si="662"/>
        <v>跛</v>
      </c>
      <c r="BJ221" s="6" t="str">
        <f t="shared" si="662"/>
        <v>跋</v>
      </c>
      <c r="BK221" s="6" t="str">
        <f t="shared" si="662"/>
        <v>跪</v>
      </c>
      <c r="BL221" s="6" t="str">
        <f t="shared" si="662"/>
        <v>跫</v>
      </c>
      <c r="BM221" s="6" t="str">
        <f t="shared" si="662"/>
        <v>跟</v>
      </c>
      <c r="BN221" s="6" t="str">
        <f t="shared" si="662"/>
        <v>跣</v>
      </c>
      <c r="BP221" s="3" t="s">
        <v>553</v>
      </c>
      <c r="BQ221">
        <f t="shared" si="635"/>
        <v>27698</v>
      </c>
      <c r="BS221">
        <f t="shared" si="636"/>
        <v>0</v>
      </c>
    </row>
    <row r="222" spans="1:71" x14ac:dyDescent="0.55000000000000004">
      <c r="C222" s="11" t="str">
        <f>DEC2HEX(CODE(C221),4)</f>
        <v>6C32</v>
      </c>
      <c r="D222" s="10" t="str">
        <f>DEC2HEX(CODE(D221),4)</f>
        <v>6C33</v>
      </c>
      <c r="E222" s="10" t="str">
        <f t="shared" ref="E222:AH222" si="663">DEC2HEX(CODE(E221),4)</f>
        <v>6C34</v>
      </c>
      <c r="F222" s="10" t="str">
        <f t="shared" si="663"/>
        <v>6C35</v>
      </c>
      <c r="G222" s="10" t="str">
        <f t="shared" si="663"/>
        <v>6C36</v>
      </c>
      <c r="H222" s="10" t="str">
        <f t="shared" si="663"/>
        <v>6C37</v>
      </c>
      <c r="I222" s="10" t="str">
        <f t="shared" si="663"/>
        <v>6C38</v>
      </c>
      <c r="J222" s="10" t="str">
        <f t="shared" si="663"/>
        <v>6C39</v>
      </c>
      <c r="K222" s="10" t="str">
        <f t="shared" si="663"/>
        <v>6C3A</v>
      </c>
      <c r="L222" s="10" t="str">
        <f t="shared" si="663"/>
        <v>6C3B</v>
      </c>
      <c r="M222" s="10" t="str">
        <f t="shared" si="663"/>
        <v>6C3C</v>
      </c>
      <c r="N222" s="10" t="str">
        <f t="shared" si="663"/>
        <v>6C3D</v>
      </c>
      <c r="O222" s="10" t="str">
        <f t="shared" si="663"/>
        <v>6C3E</v>
      </c>
      <c r="P222" s="10" t="str">
        <f t="shared" si="663"/>
        <v>6C3F</v>
      </c>
      <c r="Q222" s="10" t="str">
        <f t="shared" si="663"/>
        <v>6C40</v>
      </c>
      <c r="R222" s="10" t="str">
        <f t="shared" si="663"/>
        <v>6C41</v>
      </c>
      <c r="S222" s="11" t="str">
        <f t="shared" si="663"/>
        <v>6C42</v>
      </c>
      <c r="T222" s="10" t="str">
        <f t="shared" si="663"/>
        <v>6C43</v>
      </c>
      <c r="U222" s="10" t="str">
        <f t="shared" si="663"/>
        <v>6C44</v>
      </c>
      <c r="V222" s="10" t="str">
        <f t="shared" si="663"/>
        <v>6C45</v>
      </c>
      <c r="W222" s="10" t="str">
        <f t="shared" si="663"/>
        <v>6C46</v>
      </c>
      <c r="X222" s="10" t="str">
        <f t="shared" si="663"/>
        <v>6C47</v>
      </c>
      <c r="Y222" s="10" t="str">
        <f t="shared" si="663"/>
        <v>6C48</v>
      </c>
      <c r="Z222" s="10" t="str">
        <f t="shared" si="663"/>
        <v>6C49</v>
      </c>
      <c r="AA222" s="10" t="str">
        <f t="shared" si="663"/>
        <v>6C4A</v>
      </c>
      <c r="AB222" s="10" t="str">
        <f t="shared" si="663"/>
        <v>6C4B</v>
      </c>
      <c r="AC222" s="10" t="str">
        <f t="shared" si="663"/>
        <v>6C4C</v>
      </c>
      <c r="AD222" s="10" t="str">
        <f t="shared" si="663"/>
        <v>6C4D</v>
      </c>
      <c r="AE222" s="10" t="str">
        <f t="shared" si="663"/>
        <v>6C4E</v>
      </c>
      <c r="AF222" s="10" t="str">
        <f t="shared" si="663"/>
        <v>6C4F</v>
      </c>
      <c r="AG222" s="10" t="str">
        <f t="shared" si="663"/>
        <v>6C50</v>
      </c>
      <c r="AH222" s="10" t="str">
        <f t="shared" si="663"/>
        <v>6C51</v>
      </c>
      <c r="AI222" s="11" t="str">
        <f>DEC2HEX(CODE(AI221),4)</f>
        <v>6C52</v>
      </c>
      <c r="AJ222" s="10" t="str">
        <f>DEC2HEX(CODE(AJ221),4)</f>
        <v>6C53</v>
      </c>
      <c r="AK222" s="10" t="str">
        <f t="shared" ref="AK222:BN222" si="664">DEC2HEX(CODE(AK221),4)</f>
        <v>6C54</v>
      </c>
      <c r="AL222" s="10" t="str">
        <f t="shared" si="664"/>
        <v>6C55</v>
      </c>
      <c r="AM222" s="10" t="str">
        <f t="shared" si="664"/>
        <v>6C56</v>
      </c>
      <c r="AN222" s="10" t="str">
        <f t="shared" si="664"/>
        <v>6C57</v>
      </c>
      <c r="AO222" s="10" t="str">
        <f t="shared" si="664"/>
        <v>6C58</v>
      </c>
      <c r="AP222" s="10" t="str">
        <f t="shared" si="664"/>
        <v>6C59</v>
      </c>
      <c r="AQ222" s="10" t="str">
        <f t="shared" si="664"/>
        <v>6C5A</v>
      </c>
      <c r="AR222" s="10" t="str">
        <f t="shared" si="664"/>
        <v>6C5B</v>
      </c>
      <c r="AS222" s="10" t="str">
        <f t="shared" si="664"/>
        <v>6C5C</v>
      </c>
      <c r="AT222" s="10" t="str">
        <f t="shared" si="664"/>
        <v>6C5D</v>
      </c>
      <c r="AU222" s="10" t="str">
        <f t="shared" si="664"/>
        <v>6C5E</v>
      </c>
      <c r="AV222" s="10" t="str">
        <f t="shared" si="664"/>
        <v>6C5F</v>
      </c>
      <c r="AW222" s="10" t="str">
        <f t="shared" si="664"/>
        <v>6C60</v>
      </c>
      <c r="AX222" s="10" t="str">
        <f t="shared" si="664"/>
        <v>6C61</v>
      </c>
      <c r="AY222" s="11" t="str">
        <f t="shared" si="664"/>
        <v>6C62</v>
      </c>
      <c r="AZ222" s="10" t="str">
        <f t="shared" si="664"/>
        <v>6C63</v>
      </c>
      <c r="BA222" s="10" t="str">
        <f t="shared" si="664"/>
        <v>6C64</v>
      </c>
      <c r="BB222" s="10" t="str">
        <f t="shared" si="664"/>
        <v>6C65</v>
      </c>
      <c r="BC222" s="10" t="str">
        <f t="shared" si="664"/>
        <v>6C66</v>
      </c>
      <c r="BD222" s="10" t="str">
        <f t="shared" si="664"/>
        <v>6C67</v>
      </c>
      <c r="BE222" s="10" t="str">
        <f t="shared" si="664"/>
        <v>6C68</v>
      </c>
      <c r="BF222" s="10" t="str">
        <f t="shared" si="664"/>
        <v>6C69</v>
      </c>
      <c r="BG222" s="10" t="str">
        <f t="shared" si="664"/>
        <v>6C6A</v>
      </c>
      <c r="BH222" s="10" t="str">
        <f t="shared" si="664"/>
        <v>6C6B</v>
      </c>
      <c r="BI222" s="10" t="str">
        <f t="shared" si="664"/>
        <v>6C6C</v>
      </c>
      <c r="BJ222" s="10" t="str">
        <f t="shared" si="664"/>
        <v>6C6D</v>
      </c>
      <c r="BK222" s="10" t="str">
        <f t="shared" si="664"/>
        <v>6C6E</v>
      </c>
      <c r="BL222" s="10" t="str">
        <f t="shared" si="664"/>
        <v>6C6F</v>
      </c>
      <c r="BM222" s="10" t="str">
        <f t="shared" si="664"/>
        <v>6C70</v>
      </c>
      <c r="BN222" s="10" t="str">
        <f t="shared" si="664"/>
        <v>6C71</v>
      </c>
      <c r="BQ222">
        <f t="shared" si="635"/>
        <v>0</v>
      </c>
      <c r="BS222">
        <f t="shared" si="636"/>
        <v>0</v>
      </c>
    </row>
    <row r="223" spans="1:71" ht="26.5" x14ac:dyDescent="0.55000000000000004">
      <c r="A223">
        <f>A221+64*32</f>
        <v>225280</v>
      </c>
      <c r="B223" s="2" t="str">
        <f>DEC2HEX(A223,5)</f>
        <v>37000</v>
      </c>
      <c r="C223" s="6" t="str">
        <f>CHAR(27762+C$1)</f>
        <v>跼</v>
      </c>
      <c r="D223" s="6" t="str">
        <f t="shared" ref="D223:O223" si="665">CHAR(27762+D$1)</f>
        <v>踈</v>
      </c>
      <c r="E223" s="6" t="str">
        <f t="shared" si="665"/>
        <v>踉</v>
      </c>
      <c r="F223" s="6" t="str">
        <f t="shared" si="665"/>
        <v>跿</v>
      </c>
      <c r="G223" s="6" t="str">
        <f t="shared" si="665"/>
        <v>踝</v>
      </c>
      <c r="H223" s="6" t="str">
        <f t="shared" si="665"/>
        <v>踞</v>
      </c>
      <c r="I223" s="6" t="str">
        <f t="shared" si="665"/>
        <v>踐</v>
      </c>
      <c r="J223" s="6" t="str">
        <f t="shared" si="665"/>
        <v>踟</v>
      </c>
      <c r="K223" s="6" t="str">
        <f t="shared" si="665"/>
        <v>蹂</v>
      </c>
      <c r="L223" s="6" t="str">
        <f t="shared" si="665"/>
        <v>踵</v>
      </c>
      <c r="M223" s="6" t="str">
        <f t="shared" si="665"/>
        <v>踰</v>
      </c>
      <c r="N223" s="6" t="str">
        <f t="shared" si="665"/>
        <v>踴</v>
      </c>
      <c r="O223" s="6" t="str">
        <f t="shared" si="665"/>
        <v>蹊</v>
      </c>
      <c r="P223" s="6" t="str">
        <f>CHAR(27937+P$1-13)</f>
        <v>蹇</v>
      </c>
      <c r="Q223" s="6" t="str">
        <f t="shared" ref="Q223:BN223" si="666">CHAR(27937+Q$1-13)</f>
        <v>蹉</v>
      </c>
      <c r="R223" s="6" t="str">
        <f t="shared" si="666"/>
        <v>蹌</v>
      </c>
      <c r="S223" s="6" t="str">
        <f t="shared" si="666"/>
        <v>蹐</v>
      </c>
      <c r="T223" s="6" t="str">
        <f t="shared" si="666"/>
        <v>蹈</v>
      </c>
      <c r="U223" s="6" t="str">
        <f t="shared" si="666"/>
        <v>蹙</v>
      </c>
      <c r="V223" s="6" t="str">
        <f t="shared" si="666"/>
        <v>蹤</v>
      </c>
      <c r="W223" s="6" t="str">
        <f t="shared" si="666"/>
        <v>蹠</v>
      </c>
      <c r="X223" s="6" t="str">
        <f t="shared" si="666"/>
        <v>踪</v>
      </c>
      <c r="Y223" s="6" t="str">
        <f t="shared" si="666"/>
        <v>蹣</v>
      </c>
      <c r="Z223" s="6" t="str">
        <f t="shared" si="666"/>
        <v>蹕</v>
      </c>
      <c r="AA223" s="6" t="str">
        <f t="shared" si="666"/>
        <v>蹶</v>
      </c>
      <c r="AB223" s="6" t="str">
        <f t="shared" si="666"/>
        <v>蹲</v>
      </c>
      <c r="AC223" s="6" t="str">
        <f t="shared" si="666"/>
        <v>蹼</v>
      </c>
      <c r="AD223" s="6" t="str">
        <f t="shared" si="666"/>
        <v>躁</v>
      </c>
      <c r="AE223" s="6" t="str">
        <f t="shared" si="666"/>
        <v>躇</v>
      </c>
      <c r="AF223" s="6" t="str">
        <f t="shared" si="666"/>
        <v>躅</v>
      </c>
      <c r="AG223" s="6" t="str">
        <f t="shared" si="666"/>
        <v>躄</v>
      </c>
      <c r="AH223" s="6" t="str">
        <f t="shared" si="666"/>
        <v>躋</v>
      </c>
      <c r="AI223" s="6" t="str">
        <f t="shared" si="666"/>
        <v>躊</v>
      </c>
      <c r="AJ223" s="6" t="str">
        <f t="shared" si="666"/>
        <v>躓</v>
      </c>
      <c r="AK223" s="6" t="str">
        <f t="shared" si="666"/>
        <v>躑</v>
      </c>
      <c r="AL223" s="6" t="str">
        <f t="shared" si="666"/>
        <v>躔</v>
      </c>
      <c r="AM223" s="6" t="str">
        <f t="shared" si="666"/>
        <v>躙</v>
      </c>
      <c r="AN223" s="6" t="str">
        <f t="shared" si="666"/>
        <v>躪</v>
      </c>
      <c r="AO223" s="6" t="str">
        <f t="shared" si="666"/>
        <v>躡</v>
      </c>
      <c r="AP223" s="6" t="str">
        <f t="shared" si="666"/>
        <v>躬</v>
      </c>
      <c r="AQ223" s="6" t="str">
        <f t="shared" si="666"/>
        <v>躰</v>
      </c>
      <c r="AR223" s="6" t="str">
        <f t="shared" si="666"/>
        <v>軆</v>
      </c>
      <c r="AS223" s="6" t="str">
        <f t="shared" si="666"/>
        <v>躱</v>
      </c>
      <c r="AT223" s="6" t="str">
        <f t="shared" si="666"/>
        <v>躾</v>
      </c>
      <c r="AU223" s="6" t="str">
        <f t="shared" si="666"/>
        <v>軅</v>
      </c>
      <c r="AV223" s="6" t="str">
        <f t="shared" si="666"/>
        <v>軈</v>
      </c>
      <c r="AW223" s="6" t="str">
        <f t="shared" si="666"/>
        <v>軋</v>
      </c>
      <c r="AX223" s="6" t="str">
        <f t="shared" si="666"/>
        <v>軛</v>
      </c>
      <c r="AY223" s="6" t="str">
        <f t="shared" si="666"/>
        <v>軣</v>
      </c>
      <c r="AZ223" s="6" t="str">
        <f t="shared" si="666"/>
        <v>軼</v>
      </c>
      <c r="BA223" s="6" t="str">
        <f t="shared" si="666"/>
        <v>軻</v>
      </c>
      <c r="BB223" s="6" t="str">
        <f t="shared" si="666"/>
        <v>軫</v>
      </c>
      <c r="BC223" s="6" t="str">
        <f t="shared" si="666"/>
        <v>軾</v>
      </c>
      <c r="BD223" s="6" t="str">
        <f t="shared" si="666"/>
        <v>輊</v>
      </c>
      <c r="BE223" s="6" t="str">
        <f t="shared" si="666"/>
        <v>輅</v>
      </c>
      <c r="BF223" s="6" t="str">
        <f t="shared" si="666"/>
        <v>輕</v>
      </c>
      <c r="BG223" s="6" t="str">
        <f t="shared" si="666"/>
        <v>輒</v>
      </c>
      <c r="BH223" s="6" t="str">
        <f t="shared" si="666"/>
        <v>輙</v>
      </c>
      <c r="BI223" s="6" t="str">
        <f t="shared" si="666"/>
        <v>輓</v>
      </c>
      <c r="BJ223" s="6" t="str">
        <f t="shared" si="666"/>
        <v>輜</v>
      </c>
      <c r="BK223" s="6" t="str">
        <f t="shared" si="666"/>
        <v>輟</v>
      </c>
      <c r="BL223" s="6" t="str">
        <f t="shared" si="666"/>
        <v>輛</v>
      </c>
      <c r="BM223" s="6" t="str">
        <f t="shared" si="666"/>
        <v>輌</v>
      </c>
      <c r="BN223" s="6" t="str">
        <f t="shared" si="666"/>
        <v>輦</v>
      </c>
      <c r="BP223" s="3" t="s">
        <v>554</v>
      </c>
      <c r="BQ223">
        <f t="shared" si="635"/>
        <v>27762</v>
      </c>
      <c r="BR223" s="3" t="s">
        <v>555</v>
      </c>
      <c r="BS223">
        <f t="shared" si="636"/>
        <v>27937</v>
      </c>
    </row>
    <row r="224" spans="1:71" x14ac:dyDescent="0.55000000000000004">
      <c r="C224" s="11" t="str">
        <f>DEC2HEX(CODE(C223),4)</f>
        <v>6C72</v>
      </c>
      <c r="D224" s="10" t="str">
        <f>DEC2HEX(CODE(D223),4)</f>
        <v>6C73</v>
      </c>
      <c r="E224" s="10" t="str">
        <f t="shared" ref="E224:AH224" si="667">DEC2HEX(CODE(E223),4)</f>
        <v>6C74</v>
      </c>
      <c r="F224" s="10" t="str">
        <f t="shared" si="667"/>
        <v>6C75</v>
      </c>
      <c r="G224" s="10" t="str">
        <f t="shared" si="667"/>
        <v>6C76</v>
      </c>
      <c r="H224" s="10" t="str">
        <f t="shared" si="667"/>
        <v>6C77</v>
      </c>
      <c r="I224" s="10" t="str">
        <f t="shared" si="667"/>
        <v>6C78</v>
      </c>
      <c r="J224" s="10" t="str">
        <f t="shared" si="667"/>
        <v>6C79</v>
      </c>
      <c r="K224" s="10" t="str">
        <f t="shared" si="667"/>
        <v>6C7A</v>
      </c>
      <c r="L224" s="10" t="str">
        <f t="shared" si="667"/>
        <v>6C7B</v>
      </c>
      <c r="M224" s="10" t="str">
        <f t="shared" si="667"/>
        <v>6C7C</v>
      </c>
      <c r="N224" s="10" t="str">
        <f t="shared" si="667"/>
        <v>6C7D</v>
      </c>
      <c r="O224" s="10" t="str">
        <f t="shared" si="667"/>
        <v>6C7E</v>
      </c>
      <c r="P224" s="10" t="str">
        <f t="shared" si="667"/>
        <v>6D21</v>
      </c>
      <c r="Q224" s="10" t="str">
        <f t="shared" si="667"/>
        <v>6D22</v>
      </c>
      <c r="R224" s="10" t="str">
        <f t="shared" si="667"/>
        <v>6D23</v>
      </c>
      <c r="S224" s="11" t="str">
        <f t="shared" si="667"/>
        <v>6D24</v>
      </c>
      <c r="T224" s="10" t="str">
        <f t="shared" si="667"/>
        <v>6D25</v>
      </c>
      <c r="U224" s="10" t="str">
        <f t="shared" si="667"/>
        <v>6D26</v>
      </c>
      <c r="V224" s="10" t="str">
        <f t="shared" si="667"/>
        <v>6D27</v>
      </c>
      <c r="W224" s="10" t="str">
        <f t="shared" si="667"/>
        <v>6D28</v>
      </c>
      <c r="X224" s="10" t="str">
        <f t="shared" si="667"/>
        <v>6D29</v>
      </c>
      <c r="Y224" s="10" t="str">
        <f t="shared" si="667"/>
        <v>6D2A</v>
      </c>
      <c r="Z224" s="10" t="str">
        <f t="shared" si="667"/>
        <v>6D2B</v>
      </c>
      <c r="AA224" s="10" t="str">
        <f t="shared" si="667"/>
        <v>6D2C</v>
      </c>
      <c r="AB224" s="10" t="str">
        <f t="shared" si="667"/>
        <v>6D2D</v>
      </c>
      <c r="AC224" s="10" t="str">
        <f t="shared" si="667"/>
        <v>6D2E</v>
      </c>
      <c r="AD224" s="10" t="str">
        <f t="shared" si="667"/>
        <v>6D2F</v>
      </c>
      <c r="AE224" s="10" t="str">
        <f t="shared" si="667"/>
        <v>6D30</v>
      </c>
      <c r="AF224" s="10" t="str">
        <f t="shared" si="667"/>
        <v>6D31</v>
      </c>
      <c r="AG224" s="10" t="str">
        <f t="shared" si="667"/>
        <v>6D32</v>
      </c>
      <c r="AH224" s="10" t="str">
        <f t="shared" si="667"/>
        <v>6D33</v>
      </c>
      <c r="AI224" s="11" t="str">
        <f>DEC2HEX(CODE(AI223),4)</f>
        <v>6D34</v>
      </c>
      <c r="AJ224" s="10" t="str">
        <f>DEC2HEX(CODE(AJ223),4)</f>
        <v>6D35</v>
      </c>
      <c r="AK224" s="10" t="str">
        <f t="shared" ref="AK224:BN224" si="668">DEC2HEX(CODE(AK223),4)</f>
        <v>6D36</v>
      </c>
      <c r="AL224" s="10" t="str">
        <f t="shared" si="668"/>
        <v>6D37</v>
      </c>
      <c r="AM224" s="10" t="str">
        <f t="shared" si="668"/>
        <v>6D38</v>
      </c>
      <c r="AN224" s="10" t="str">
        <f t="shared" si="668"/>
        <v>6D39</v>
      </c>
      <c r="AO224" s="10" t="str">
        <f t="shared" si="668"/>
        <v>6D3A</v>
      </c>
      <c r="AP224" s="10" t="str">
        <f t="shared" si="668"/>
        <v>6D3B</v>
      </c>
      <c r="AQ224" s="10" t="str">
        <f t="shared" si="668"/>
        <v>6D3C</v>
      </c>
      <c r="AR224" s="10" t="str">
        <f t="shared" si="668"/>
        <v>6D3D</v>
      </c>
      <c r="AS224" s="10" t="str">
        <f t="shared" si="668"/>
        <v>6D3E</v>
      </c>
      <c r="AT224" s="10" t="str">
        <f t="shared" si="668"/>
        <v>6D3F</v>
      </c>
      <c r="AU224" s="10" t="str">
        <f t="shared" si="668"/>
        <v>6D40</v>
      </c>
      <c r="AV224" s="10" t="str">
        <f t="shared" si="668"/>
        <v>6D41</v>
      </c>
      <c r="AW224" s="10" t="str">
        <f t="shared" si="668"/>
        <v>6D42</v>
      </c>
      <c r="AX224" s="10" t="str">
        <f t="shared" si="668"/>
        <v>6D43</v>
      </c>
      <c r="AY224" s="11" t="str">
        <f t="shared" si="668"/>
        <v>6D44</v>
      </c>
      <c r="AZ224" s="10" t="str">
        <f t="shared" si="668"/>
        <v>6D45</v>
      </c>
      <c r="BA224" s="10" t="str">
        <f t="shared" si="668"/>
        <v>6D46</v>
      </c>
      <c r="BB224" s="10" t="str">
        <f t="shared" si="668"/>
        <v>6D47</v>
      </c>
      <c r="BC224" s="10" t="str">
        <f t="shared" si="668"/>
        <v>6D48</v>
      </c>
      <c r="BD224" s="10" t="str">
        <f t="shared" si="668"/>
        <v>6D49</v>
      </c>
      <c r="BE224" s="10" t="str">
        <f t="shared" si="668"/>
        <v>6D4A</v>
      </c>
      <c r="BF224" s="10" t="str">
        <f t="shared" si="668"/>
        <v>6D4B</v>
      </c>
      <c r="BG224" s="10" t="str">
        <f t="shared" si="668"/>
        <v>6D4C</v>
      </c>
      <c r="BH224" s="10" t="str">
        <f t="shared" si="668"/>
        <v>6D4D</v>
      </c>
      <c r="BI224" s="10" t="str">
        <f t="shared" si="668"/>
        <v>6D4E</v>
      </c>
      <c r="BJ224" s="10" t="str">
        <f t="shared" si="668"/>
        <v>6D4F</v>
      </c>
      <c r="BK224" s="10" t="str">
        <f t="shared" si="668"/>
        <v>6D50</v>
      </c>
      <c r="BL224" s="10" t="str">
        <f t="shared" si="668"/>
        <v>6D51</v>
      </c>
      <c r="BM224" s="10" t="str">
        <f t="shared" si="668"/>
        <v>6D52</v>
      </c>
      <c r="BN224" s="10" t="str">
        <f t="shared" si="668"/>
        <v>6D53</v>
      </c>
      <c r="BQ224">
        <f t="shared" si="635"/>
        <v>0</v>
      </c>
      <c r="BS224">
        <f t="shared" si="636"/>
        <v>0</v>
      </c>
    </row>
    <row r="225" spans="1:71" ht="26.5" x14ac:dyDescent="0.55000000000000004">
      <c r="A225">
        <f>A223+64*32</f>
        <v>227328</v>
      </c>
      <c r="B225" s="2" t="str">
        <f>DEC2HEX(A225,5)</f>
        <v>37800</v>
      </c>
      <c r="C225" s="6" t="str">
        <f>CHAR(27988+C$1)</f>
        <v>輳</v>
      </c>
      <c r="D225" s="6" t="str">
        <f t="shared" ref="D225:AS225" si="669">CHAR(27988+D$1)</f>
        <v>輻</v>
      </c>
      <c r="E225" s="6" t="str">
        <f t="shared" si="669"/>
        <v>輹</v>
      </c>
      <c r="F225" s="6" t="str">
        <f t="shared" si="669"/>
        <v>轅</v>
      </c>
      <c r="G225" s="6" t="str">
        <f t="shared" si="669"/>
        <v>轂</v>
      </c>
      <c r="H225" s="6" t="str">
        <f t="shared" si="669"/>
        <v>輾</v>
      </c>
      <c r="I225" s="6" t="str">
        <f t="shared" si="669"/>
        <v>轌</v>
      </c>
      <c r="J225" s="6" t="str">
        <f t="shared" si="669"/>
        <v>轉</v>
      </c>
      <c r="K225" s="6" t="str">
        <f t="shared" si="669"/>
        <v>轆</v>
      </c>
      <c r="L225" s="6" t="str">
        <f t="shared" si="669"/>
        <v>轎</v>
      </c>
      <c r="M225" s="6" t="str">
        <f t="shared" si="669"/>
        <v>轗</v>
      </c>
      <c r="N225" s="6" t="str">
        <f t="shared" si="669"/>
        <v>轜</v>
      </c>
      <c r="O225" s="6" t="str">
        <f t="shared" si="669"/>
        <v>轢</v>
      </c>
      <c r="P225" s="6" t="str">
        <f t="shared" si="669"/>
        <v>轣</v>
      </c>
      <c r="Q225" s="6" t="str">
        <f t="shared" si="669"/>
        <v>轤</v>
      </c>
      <c r="R225" s="6" t="str">
        <f t="shared" si="669"/>
        <v>辜</v>
      </c>
      <c r="S225" s="6" t="str">
        <f t="shared" si="669"/>
        <v>辟</v>
      </c>
      <c r="T225" s="6" t="str">
        <f t="shared" si="669"/>
        <v>辣</v>
      </c>
      <c r="U225" s="6" t="str">
        <f t="shared" si="669"/>
        <v>辭</v>
      </c>
      <c r="V225" s="6" t="str">
        <f t="shared" si="669"/>
        <v>辯</v>
      </c>
      <c r="W225" s="6" t="str">
        <f t="shared" si="669"/>
        <v>辷</v>
      </c>
      <c r="X225" s="6" t="str">
        <f t="shared" si="669"/>
        <v>迚</v>
      </c>
      <c r="Y225" s="6" t="str">
        <f t="shared" si="669"/>
        <v>迥</v>
      </c>
      <c r="Z225" s="6" t="str">
        <f t="shared" si="669"/>
        <v>迢</v>
      </c>
      <c r="AA225" s="6" t="str">
        <f t="shared" si="669"/>
        <v>迪</v>
      </c>
      <c r="AB225" s="6" t="str">
        <f t="shared" si="669"/>
        <v>迯</v>
      </c>
      <c r="AC225" s="6" t="str">
        <f t="shared" si="669"/>
        <v>邇</v>
      </c>
      <c r="AD225" s="6" t="str">
        <f t="shared" si="669"/>
        <v>迴</v>
      </c>
      <c r="AE225" s="6" t="str">
        <f t="shared" si="669"/>
        <v>逅</v>
      </c>
      <c r="AF225" s="6" t="str">
        <f t="shared" si="669"/>
        <v>迹</v>
      </c>
      <c r="AG225" s="6" t="str">
        <f t="shared" si="669"/>
        <v>迺</v>
      </c>
      <c r="AH225" s="6" t="str">
        <f t="shared" si="669"/>
        <v>逑</v>
      </c>
      <c r="AI225" s="6" t="str">
        <f t="shared" si="669"/>
        <v>逕</v>
      </c>
      <c r="AJ225" s="6" t="str">
        <f t="shared" si="669"/>
        <v>逡</v>
      </c>
      <c r="AK225" s="6" t="str">
        <f t="shared" si="669"/>
        <v>逍</v>
      </c>
      <c r="AL225" s="6" t="str">
        <f t="shared" si="669"/>
        <v>逞</v>
      </c>
      <c r="AM225" s="6" t="str">
        <f t="shared" si="669"/>
        <v>逖</v>
      </c>
      <c r="AN225" s="6" t="str">
        <f t="shared" si="669"/>
        <v>逋</v>
      </c>
      <c r="AO225" s="6" t="str">
        <f t="shared" si="669"/>
        <v>逧</v>
      </c>
      <c r="AP225" s="6" t="str">
        <f t="shared" si="669"/>
        <v>逶</v>
      </c>
      <c r="AQ225" s="6" t="str">
        <f t="shared" si="669"/>
        <v>逵</v>
      </c>
      <c r="AR225" s="6" t="str">
        <f t="shared" si="669"/>
        <v>逹</v>
      </c>
      <c r="AS225" s="6" t="str">
        <f t="shared" si="669"/>
        <v>迸</v>
      </c>
      <c r="AT225" s="6" t="str">
        <f>CHAR(28193+AT$1-43)</f>
        <v>遏</v>
      </c>
      <c r="AU225" s="6" t="str">
        <f t="shared" ref="AU225:BN225" si="670">CHAR(28193+AU$1-43)</f>
        <v>遐</v>
      </c>
      <c r="AV225" s="6" t="str">
        <f t="shared" si="670"/>
        <v>遑</v>
      </c>
      <c r="AW225" s="6" t="str">
        <f t="shared" si="670"/>
        <v>遒</v>
      </c>
      <c r="AX225" s="6" t="str">
        <f t="shared" si="670"/>
        <v>逎</v>
      </c>
      <c r="AY225" s="6" t="str">
        <f t="shared" si="670"/>
        <v>遉</v>
      </c>
      <c r="AZ225" s="6" t="str">
        <f t="shared" si="670"/>
        <v>逾</v>
      </c>
      <c r="BA225" s="6" t="str">
        <f t="shared" si="670"/>
        <v>遖</v>
      </c>
      <c r="BB225" s="6" t="str">
        <f t="shared" si="670"/>
        <v>遘</v>
      </c>
      <c r="BC225" s="6" t="str">
        <f t="shared" si="670"/>
        <v>遞</v>
      </c>
      <c r="BD225" s="6" t="str">
        <f t="shared" si="670"/>
        <v>遨</v>
      </c>
      <c r="BE225" s="6" t="str">
        <f t="shared" si="670"/>
        <v>遯</v>
      </c>
      <c r="BF225" s="6" t="str">
        <f t="shared" si="670"/>
        <v>遶</v>
      </c>
      <c r="BG225" s="6" t="str">
        <f t="shared" si="670"/>
        <v>隨</v>
      </c>
      <c r="BH225" s="6" t="str">
        <f t="shared" si="670"/>
        <v>遲</v>
      </c>
      <c r="BI225" s="6" t="str">
        <f t="shared" si="670"/>
        <v>邂</v>
      </c>
      <c r="BJ225" s="6" t="str">
        <f t="shared" si="670"/>
        <v>遽</v>
      </c>
      <c r="BK225" s="6" t="str">
        <f t="shared" si="670"/>
        <v>邁</v>
      </c>
      <c r="BL225" s="6" t="str">
        <f t="shared" si="670"/>
        <v>邀</v>
      </c>
      <c r="BM225" s="6" t="str">
        <f t="shared" si="670"/>
        <v>邊</v>
      </c>
      <c r="BN225" s="6" t="str">
        <f t="shared" si="670"/>
        <v>邉</v>
      </c>
      <c r="BP225" s="3" t="s">
        <v>556</v>
      </c>
      <c r="BQ225">
        <f t="shared" si="635"/>
        <v>27988</v>
      </c>
      <c r="BR225" s="3" t="s">
        <v>557</v>
      </c>
      <c r="BS225">
        <f t="shared" si="636"/>
        <v>28193</v>
      </c>
    </row>
    <row r="226" spans="1:71" x14ac:dyDescent="0.55000000000000004">
      <c r="C226" s="11" t="str">
        <f>DEC2HEX(CODE(C225),4)</f>
        <v>6D54</v>
      </c>
      <c r="D226" s="10" t="str">
        <f>DEC2HEX(CODE(D225),4)</f>
        <v>6D55</v>
      </c>
      <c r="E226" s="10" t="str">
        <f t="shared" ref="E226:AH226" si="671">DEC2HEX(CODE(E225),4)</f>
        <v>6D56</v>
      </c>
      <c r="F226" s="10" t="str">
        <f t="shared" si="671"/>
        <v>6D57</v>
      </c>
      <c r="G226" s="10" t="str">
        <f t="shared" si="671"/>
        <v>6D58</v>
      </c>
      <c r="H226" s="10" t="str">
        <f t="shared" si="671"/>
        <v>6D59</v>
      </c>
      <c r="I226" s="10" t="str">
        <f t="shared" si="671"/>
        <v>6D5A</v>
      </c>
      <c r="J226" s="10" t="str">
        <f t="shared" si="671"/>
        <v>6D5B</v>
      </c>
      <c r="K226" s="10" t="str">
        <f t="shared" si="671"/>
        <v>6D5C</v>
      </c>
      <c r="L226" s="10" t="str">
        <f t="shared" si="671"/>
        <v>6D5D</v>
      </c>
      <c r="M226" s="10" t="str">
        <f t="shared" si="671"/>
        <v>6D5E</v>
      </c>
      <c r="N226" s="10" t="str">
        <f t="shared" si="671"/>
        <v>6D5F</v>
      </c>
      <c r="O226" s="10" t="str">
        <f t="shared" si="671"/>
        <v>6D60</v>
      </c>
      <c r="P226" s="10" t="str">
        <f t="shared" si="671"/>
        <v>6D61</v>
      </c>
      <c r="Q226" s="10" t="str">
        <f t="shared" si="671"/>
        <v>6D62</v>
      </c>
      <c r="R226" s="10" t="str">
        <f t="shared" si="671"/>
        <v>6D63</v>
      </c>
      <c r="S226" s="11" t="str">
        <f t="shared" si="671"/>
        <v>6D64</v>
      </c>
      <c r="T226" s="10" t="str">
        <f t="shared" si="671"/>
        <v>6D65</v>
      </c>
      <c r="U226" s="10" t="str">
        <f t="shared" si="671"/>
        <v>6D66</v>
      </c>
      <c r="V226" s="10" t="str">
        <f t="shared" si="671"/>
        <v>6D67</v>
      </c>
      <c r="W226" s="10" t="str">
        <f t="shared" si="671"/>
        <v>6D68</v>
      </c>
      <c r="X226" s="10" t="str">
        <f t="shared" si="671"/>
        <v>6D69</v>
      </c>
      <c r="Y226" s="10" t="str">
        <f t="shared" si="671"/>
        <v>6D6A</v>
      </c>
      <c r="Z226" s="10" t="str">
        <f t="shared" si="671"/>
        <v>6D6B</v>
      </c>
      <c r="AA226" s="10" t="str">
        <f t="shared" si="671"/>
        <v>6D6C</v>
      </c>
      <c r="AB226" s="10" t="str">
        <f t="shared" si="671"/>
        <v>6D6D</v>
      </c>
      <c r="AC226" s="10" t="str">
        <f t="shared" si="671"/>
        <v>6D6E</v>
      </c>
      <c r="AD226" s="10" t="str">
        <f t="shared" si="671"/>
        <v>6D6F</v>
      </c>
      <c r="AE226" s="10" t="str">
        <f t="shared" si="671"/>
        <v>6D70</v>
      </c>
      <c r="AF226" s="10" t="str">
        <f t="shared" si="671"/>
        <v>6D71</v>
      </c>
      <c r="AG226" s="10" t="str">
        <f t="shared" si="671"/>
        <v>6D72</v>
      </c>
      <c r="AH226" s="10" t="str">
        <f t="shared" si="671"/>
        <v>6D73</v>
      </c>
      <c r="AI226" s="11" t="str">
        <f>DEC2HEX(CODE(AI225),4)</f>
        <v>6D74</v>
      </c>
      <c r="AJ226" s="10" t="str">
        <f>DEC2HEX(CODE(AJ225),4)</f>
        <v>6D75</v>
      </c>
      <c r="AK226" s="10" t="str">
        <f t="shared" ref="AK226:BN226" si="672">DEC2HEX(CODE(AK225),4)</f>
        <v>6D76</v>
      </c>
      <c r="AL226" s="10" t="str">
        <f t="shared" si="672"/>
        <v>6D77</v>
      </c>
      <c r="AM226" s="10" t="str">
        <f t="shared" si="672"/>
        <v>6D78</v>
      </c>
      <c r="AN226" s="10" t="str">
        <f t="shared" si="672"/>
        <v>6D79</v>
      </c>
      <c r="AO226" s="10" t="str">
        <f t="shared" si="672"/>
        <v>6D7A</v>
      </c>
      <c r="AP226" s="10" t="str">
        <f t="shared" si="672"/>
        <v>6D7B</v>
      </c>
      <c r="AQ226" s="10" t="str">
        <f t="shared" si="672"/>
        <v>6D7C</v>
      </c>
      <c r="AR226" s="10" t="str">
        <f t="shared" si="672"/>
        <v>6D7D</v>
      </c>
      <c r="AS226" s="10" t="str">
        <f t="shared" si="672"/>
        <v>6D7E</v>
      </c>
      <c r="AT226" s="10" t="str">
        <f t="shared" si="672"/>
        <v>6E21</v>
      </c>
      <c r="AU226" s="10" t="str">
        <f t="shared" si="672"/>
        <v>6E22</v>
      </c>
      <c r="AV226" s="10" t="str">
        <f t="shared" si="672"/>
        <v>6E23</v>
      </c>
      <c r="AW226" s="10" t="str">
        <f t="shared" si="672"/>
        <v>6E24</v>
      </c>
      <c r="AX226" s="10" t="str">
        <f t="shared" si="672"/>
        <v>6E25</v>
      </c>
      <c r="AY226" s="11" t="str">
        <f t="shared" si="672"/>
        <v>6E26</v>
      </c>
      <c r="AZ226" s="10" t="str">
        <f t="shared" si="672"/>
        <v>6E27</v>
      </c>
      <c r="BA226" s="10" t="str">
        <f t="shared" si="672"/>
        <v>6E28</v>
      </c>
      <c r="BB226" s="10" t="str">
        <f t="shared" si="672"/>
        <v>6E29</v>
      </c>
      <c r="BC226" s="10" t="str">
        <f t="shared" si="672"/>
        <v>6E2A</v>
      </c>
      <c r="BD226" s="10" t="str">
        <f t="shared" si="672"/>
        <v>6E2B</v>
      </c>
      <c r="BE226" s="10" t="str">
        <f t="shared" si="672"/>
        <v>6E2C</v>
      </c>
      <c r="BF226" s="10" t="str">
        <f t="shared" si="672"/>
        <v>6E2D</v>
      </c>
      <c r="BG226" s="10" t="str">
        <f t="shared" si="672"/>
        <v>6E2E</v>
      </c>
      <c r="BH226" s="10" t="str">
        <f t="shared" si="672"/>
        <v>6E2F</v>
      </c>
      <c r="BI226" s="10" t="str">
        <f t="shared" si="672"/>
        <v>6E30</v>
      </c>
      <c r="BJ226" s="10" t="str">
        <f t="shared" si="672"/>
        <v>6E31</v>
      </c>
      <c r="BK226" s="10" t="str">
        <f t="shared" si="672"/>
        <v>6E32</v>
      </c>
      <c r="BL226" s="10" t="str">
        <f t="shared" si="672"/>
        <v>6E33</v>
      </c>
      <c r="BM226" s="10" t="str">
        <f t="shared" si="672"/>
        <v>6E34</v>
      </c>
      <c r="BN226" s="10" t="str">
        <f t="shared" si="672"/>
        <v>6E35</v>
      </c>
      <c r="BQ226">
        <f t="shared" si="635"/>
        <v>0</v>
      </c>
      <c r="BS226">
        <f t="shared" si="636"/>
        <v>0</v>
      </c>
    </row>
    <row r="227" spans="1:71" ht="26.5" x14ac:dyDescent="0.55000000000000004">
      <c r="A227">
        <f>A225+64*32</f>
        <v>229376</v>
      </c>
      <c r="B227" s="2" t="str">
        <f>DEC2HEX(A227,5)</f>
        <v>38000</v>
      </c>
      <c r="C227" s="6" t="str">
        <f>CHAR(28214+C$1)</f>
        <v>邏</v>
      </c>
      <c r="D227" s="6" t="str">
        <f t="shared" ref="D227:BM227" si="673">CHAR(28214+D$1)</f>
        <v>邨</v>
      </c>
      <c r="E227" s="6" t="str">
        <f t="shared" si="673"/>
        <v>邯</v>
      </c>
      <c r="F227" s="6" t="str">
        <f t="shared" si="673"/>
        <v>邱</v>
      </c>
      <c r="G227" s="6" t="str">
        <f t="shared" si="673"/>
        <v>邵</v>
      </c>
      <c r="H227" s="6" t="str">
        <f t="shared" si="673"/>
        <v>郢</v>
      </c>
      <c r="I227" s="6" t="str">
        <f t="shared" si="673"/>
        <v>郤</v>
      </c>
      <c r="J227" s="6" t="str">
        <f t="shared" si="673"/>
        <v>扈</v>
      </c>
      <c r="K227" s="6" t="str">
        <f t="shared" si="673"/>
        <v>郛</v>
      </c>
      <c r="L227" s="6" t="str">
        <f t="shared" si="673"/>
        <v>鄂</v>
      </c>
      <c r="M227" s="6" t="str">
        <f t="shared" si="673"/>
        <v>鄒</v>
      </c>
      <c r="N227" s="6" t="str">
        <f t="shared" si="673"/>
        <v>鄙</v>
      </c>
      <c r="O227" s="6" t="str">
        <f t="shared" si="673"/>
        <v>鄲</v>
      </c>
      <c r="P227" s="6" t="str">
        <f t="shared" si="673"/>
        <v>鄰</v>
      </c>
      <c r="Q227" s="6" t="str">
        <f t="shared" si="673"/>
        <v>酊</v>
      </c>
      <c r="R227" s="6" t="str">
        <f t="shared" si="673"/>
        <v>酖</v>
      </c>
      <c r="S227" s="6" t="str">
        <f t="shared" si="673"/>
        <v>酘</v>
      </c>
      <c r="T227" s="6" t="str">
        <f t="shared" si="673"/>
        <v>酣</v>
      </c>
      <c r="U227" s="6" t="str">
        <f t="shared" si="673"/>
        <v>酥</v>
      </c>
      <c r="V227" s="6" t="str">
        <f t="shared" si="673"/>
        <v>酩</v>
      </c>
      <c r="W227" s="6" t="str">
        <f t="shared" si="673"/>
        <v>酳</v>
      </c>
      <c r="X227" s="6" t="str">
        <f t="shared" si="673"/>
        <v>酲</v>
      </c>
      <c r="Y227" s="6" t="str">
        <f t="shared" si="673"/>
        <v>醋</v>
      </c>
      <c r="Z227" s="6" t="str">
        <f t="shared" si="673"/>
        <v>醉</v>
      </c>
      <c r="AA227" s="6" t="str">
        <f t="shared" si="673"/>
        <v>醂</v>
      </c>
      <c r="AB227" s="6" t="str">
        <f t="shared" si="673"/>
        <v>醢</v>
      </c>
      <c r="AC227" s="6" t="str">
        <f t="shared" si="673"/>
        <v>醫</v>
      </c>
      <c r="AD227" s="6" t="str">
        <f t="shared" si="673"/>
        <v>醯</v>
      </c>
      <c r="AE227" s="6" t="str">
        <f t="shared" si="673"/>
        <v>醪</v>
      </c>
      <c r="AF227" s="6" t="str">
        <f t="shared" si="673"/>
        <v>醵</v>
      </c>
      <c r="AG227" s="6" t="str">
        <f t="shared" si="673"/>
        <v>醴</v>
      </c>
      <c r="AH227" s="6" t="str">
        <f t="shared" si="673"/>
        <v>醺</v>
      </c>
      <c r="AI227" s="6" t="str">
        <f t="shared" si="673"/>
        <v>釀</v>
      </c>
      <c r="AJ227" s="6" t="str">
        <f t="shared" si="673"/>
        <v>釁</v>
      </c>
      <c r="AK227" s="6" t="str">
        <f t="shared" si="673"/>
        <v>釉</v>
      </c>
      <c r="AL227" s="6" t="str">
        <f t="shared" si="673"/>
        <v>釋</v>
      </c>
      <c r="AM227" s="6" t="str">
        <f t="shared" si="673"/>
        <v>釐</v>
      </c>
      <c r="AN227" s="6" t="str">
        <f t="shared" si="673"/>
        <v>釖</v>
      </c>
      <c r="AO227" s="6" t="str">
        <f t="shared" si="673"/>
        <v>釟</v>
      </c>
      <c r="AP227" s="6" t="str">
        <f t="shared" si="673"/>
        <v>釡</v>
      </c>
      <c r="AQ227" s="6" t="str">
        <f t="shared" si="673"/>
        <v>釛</v>
      </c>
      <c r="AR227" s="6" t="str">
        <f t="shared" si="673"/>
        <v>釼</v>
      </c>
      <c r="AS227" s="6" t="str">
        <f t="shared" si="673"/>
        <v>釵</v>
      </c>
      <c r="AT227" s="6" t="str">
        <f t="shared" si="673"/>
        <v>釶</v>
      </c>
      <c r="AU227" s="6" t="str">
        <f t="shared" si="673"/>
        <v>鈞</v>
      </c>
      <c r="AV227" s="6" t="str">
        <f t="shared" si="673"/>
        <v>釿</v>
      </c>
      <c r="AW227" s="6" t="str">
        <f t="shared" si="673"/>
        <v>鈔</v>
      </c>
      <c r="AX227" s="6" t="str">
        <f t="shared" si="673"/>
        <v>鈬</v>
      </c>
      <c r="AY227" s="6" t="str">
        <f t="shared" si="673"/>
        <v>鈕</v>
      </c>
      <c r="AZ227" s="6" t="str">
        <f t="shared" si="673"/>
        <v>鈑</v>
      </c>
      <c r="BA227" s="6" t="str">
        <f t="shared" si="673"/>
        <v>鉞</v>
      </c>
      <c r="BB227" s="6" t="str">
        <f t="shared" si="673"/>
        <v>鉗</v>
      </c>
      <c r="BC227" s="6" t="str">
        <f t="shared" si="673"/>
        <v>鉅</v>
      </c>
      <c r="BD227" s="6" t="str">
        <f t="shared" si="673"/>
        <v>鉉</v>
      </c>
      <c r="BE227" s="6" t="str">
        <f t="shared" si="673"/>
        <v>鉤</v>
      </c>
      <c r="BF227" s="6" t="str">
        <f t="shared" si="673"/>
        <v>鉈</v>
      </c>
      <c r="BG227" s="6" t="str">
        <f t="shared" si="673"/>
        <v>銕</v>
      </c>
      <c r="BH227" s="6" t="str">
        <f t="shared" si="673"/>
        <v>鈿</v>
      </c>
      <c r="BI227" s="6" t="str">
        <f t="shared" si="673"/>
        <v>鉋</v>
      </c>
      <c r="BJ227" s="6" t="str">
        <f t="shared" si="673"/>
        <v>鉐</v>
      </c>
      <c r="BK227" s="6" t="str">
        <f t="shared" si="673"/>
        <v>銜</v>
      </c>
      <c r="BL227" s="6" t="str">
        <f t="shared" si="673"/>
        <v>銖</v>
      </c>
      <c r="BM227" s="6" t="str">
        <f t="shared" si="673"/>
        <v>銓</v>
      </c>
      <c r="BN227" s="6" t="str">
        <f>CHAR(28214+BN$1)</f>
        <v>銛</v>
      </c>
      <c r="BP227" s="3" t="s">
        <v>558</v>
      </c>
      <c r="BQ227">
        <f t="shared" si="635"/>
        <v>28214</v>
      </c>
      <c r="BS227">
        <f t="shared" si="636"/>
        <v>0</v>
      </c>
    </row>
    <row r="228" spans="1:71" x14ac:dyDescent="0.55000000000000004">
      <c r="C228" s="11" t="str">
        <f>DEC2HEX(CODE(C227),4)</f>
        <v>6E36</v>
      </c>
      <c r="D228" s="10" t="str">
        <f>DEC2HEX(CODE(D227),4)</f>
        <v>6E37</v>
      </c>
      <c r="E228" s="10" t="str">
        <f t="shared" ref="E228:AH228" si="674">DEC2HEX(CODE(E227),4)</f>
        <v>6E38</v>
      </c>
      <c r="F228" s="10" t="str">
        <f t="shared" si="674"/>
        <v>6E39</v>
      </c>
      <c r="G228" s="10" t="str">
        <f t="shared" si="674"/>
        <v>6E3A</v>
      </c>
      <c r="H228" s="10" t="str">
        <f t="shared" si="674"/>
        <v>6E3B</v>
      </c>
      <c r="I228" s="10" t="str">
        <f t="shared" si="674"/>
        <v>6E3C</v>
      </c>
      <c r="J228" s="10" t="str">
        <f t="shared" si="674"/>
        <v>6E3D</v>
      </c>
      <c r="K228" s="10" t="str">
        <f t="shared" si="674"/>
        <v>6E3E</v>
      </c>
      <c r="L228" s="10" t="str">
        <f t="shared" si="674"/>
        <v>6E3F</v>
      </c>
      <c r="M228" s="10" t="str">
        <f t="shared" si="674"/>
        <v>6E40</v>
      </c>
      <c r="N228" s="10" t="str">
        <f t="shared" si="674"/>
        <v>6E41</v>
      </c>
      <c r="O228" s="10" t="str">
        <f t="shared" si="674"/>
        <v>6E42</v>
      </c>
      <c r="P228" s="10" t="str">
        <f t="shared" si="674"/>
        <v>6E43</v>
      </c>
      <c r="Q228" s="10" t="str">
        <f t="shared" si="674"/>
        <v>6E44</v>
      </c>
      <c r="R228" s="10" t="str">
        <f t="shared" si="674"/>
        <v>6E45</v>
      </c>
      <c r="S228" s="11" t="str">
        <f t="shared" si="674"/>
        <v>6E46</v>
      </c>
      <c r="T228" s="10" t="str">
        <f t="shared" si="674"/>
        <v>6E47</v>
      </c>
      <c r="U228" s="10" t="str">
        <f t="shared" si="674"/>
        <v>6E48</v>
      </c>
      <c r="V228" s="10" t="str">
        <f t="shared" si="674"/>
        <v>6E49</v>
      </c>
      <c r="W228" s="10" t="str">
        <f t="shared" si="674"/>
        <v>6E4A</v>
      </c>
      <c r="X228" s="10" t="str">
        <f t="shared" si="674"/>
        <v>6E4B</v>
      </c>
      <c r="Y228" s="10" t="str">
        <f t="shared" si="674"/>
        <v>6E4C</v>
      </c>
      <c r="Z228" s="10" t="str">
        <f t="shared" si="674"/>
        <v>6E4D</v>
      </c>
      <c r="AA228" s="10" t="str">
        <f t="shared" si="674"/>
        <v>6E4E</v>
      </c>
      <c r="AB228" s="10" t="str">
        <f t="shared" si="674"/>
        <v>6E4F</v>
      </c>
      <c r="AC228" s="10" t="str">
        <f t="shared" si="674"/>
        <v>6E50</v>
      </c>
      <c r="AD228" s="10" t="str">
        <f t="shared" si="674"/>
        <v>6E51</v>
      </c>
      <c r="AE228" s="10" t="str">
        <f t="shared" si="674"/>
        <v>6E52</v>
      </c>
      <c r="AF228" s="10" t="str">
        <f t="shared" si="674"/>
        <v>6E53</v>
      </c>
      <c r="AG228" s="10" t="str">
        <f t="shared" si="674"/>
        <v>6E54</v>
      </c>
      <c r="AH228" s="10" t="str">
        <f t="shared" si="674"/>
        <v>6E55</v>
      </c>
      <c r="AI228" s="11" t="str">
        <f>DEC2HEX(CODE(AI227),4)</f>
        <v>6E56</v>
      </c>
      <c r="AJ228" s="10" t="str">
        <f>DEC2HEX(CODE(AJ227),4)</f>
        <v>6E57</v>
      </c>
      <c r="AK228" s="10" t="str">
        <f t="shared" ref="AK228:BN228" si="675">DEC2HEX(CODE(AK227),4)</f>
        <v>6E58</v>
      </c>
      <c r="AL228" s="10" t="str">
        <f t="shared" si="675"/>
        <v>6E59</v>
      </c>
      <c r="AM228" s="10" t="str">
        <f t="shared" si="675"/>
        <v>6E5A</v>
      </c>
      <c r="AN228" s="10" t="str">
        <f t="shared" si="675"/>
        <v>6E5B</v>
      </c>
      <c r="AO228" s="10" t="str">
        <f t="shared" si="675"/>
        <v>6E5C</v>
      </c>
      <c r="AP228" s="10" t="str">
        <f t="shared" si="675"/>
        <v>6E5D</v>
      </c>
      <c r="AQ228" s="10" t="str">
        <f t="shared" si="675"/>
        <v>6E5E</v>
      </c>
      <c r="AR228" s="10" t="str">
        <f t="shared" si="675"/>
        <v>6E5F</v>
      </c>
      <c r="AS228" s="10" t="str">
        <f t="shared" si="675"/>
        <v>6E60</v>
      </c>
      <c r="AT228" s="10" t="str">
        <f t="shared" si="675"/>
        <v>6E61</v>
      </c>
      <c r="AU228" s="10" t="str">
        <f t="shared" si="675"/>
        <v>6E62</v>
      </c>
      <c r="AV228" s="10" t="str">
        <f t="shared" si="675"/>
        <v>6E63</v>
      </c>
      <c r="AW228" s="10" t="str">
        <f t="shared" si="675"/>
        <v>6E64</v>
      </c>
      <c r="AX228" s="10" t="str">
        <f t="shared" si="675"/>
        <v>6E65</v>
      </c>
      <c r="AY228" s="11" t="str">
        <f t="shared" si="675"/>
        <v>6E66</v>
      </c>
      <c r="AZ228" s="10" t="str">
        <f t="shared" si="675"/>
        <v>6E67</v>
      </c>
      <c r="BA228" s="10" t="str">
        <f t="shared" si="675"/>
        <v>6E68</v>
      </c>
      <c r="BB228" s="10" t="str">
        <f t="shared" si="675"/>
        <v>6E69</v>
      </c>
      <c r="BC228" s="10" t="str">
        <f t="shared" si="675"/>
        <v>6E6A</v>
      </c>
      <c r="BD228" s="10" t="str">
        <f t="shared" si="675"/>
        <v>6E6B</v>
      </c>
      <c r="BE228" s="10" t="str">
        <f t="shared" si="675"/>
        <v>6E6C</v>
      </c>
      <c r="BF228" s="10" t="str">
        <f t="shared" si="675"/>
        <v>6E6D</v>
      </c>
      <c r="BG228" s="10" t="str">
        <f t="shared" si="675"/>
        <v>6E6E</v>
      </c>
      <c r="BH228" s="10" t="str">
        <f t="shared" si="675"/>
        <v>6E6F</v>
      </c>
      <c r="BI228" s="10" t="str">
        <f t="shared" si="675"/>
        <v>6E70</v>
      </c>
      <c r="BJ228" s="10" t="str">
        <f t="shared" si="675"/>
        <v>6E71</v>
      </c>
      <c r="BK228" s="10" t="str">
        <f t="shared" si="675"/>
        <v>6E72</v>
      </c>
      <c r="BL228" s="10" t="str">
        <f t="shared" si="675"/>
        <v>6E73</v>
      </c>
      <c r="BM228" s="10" t="str">
        <f t="shared" si="675"/>
        <v>6E74</v>
      </c>
      <c r="BN228" s="10" t="str">
        <f t="shared" si="675"/>
        <v>6E75</v>
      </c>
      <c r="BQ228">
        <f t="shared" si="635"/>
        <v>0</v>
      </c>
      <c r="BS228">
        <f t="shared" si="636"/>
        <v>0</v>
      </c>
    </row>
    <row r="229" spans="1:71" ht="26.5" x14ac:dyDescent="0.55000000000000004">
      <c r="A229">
        <f>A227+64*32</f>
        <v>231424</v>
      </c>
      <c r="B229" s="2" t="str">
        <f>DEC2HEX(A229,5)</f>
        <v>38800</v>
      </c>
      <c r="C229" s="6" t="str">
        <f>CHAR(28278+C$1)</f>
        <v>鉚</v>
      </c>
      <c r="D229" s="6" t="str">
        <f t="shared" ref="D229:K229" si="676">CHAR(28278+D$1)</f>
        <v>鋏</v>
      </c>
      <c r="E229" s="6" t="str">
        <f t="shared" si="676"/>
        <v>銹</v>
      </c>
      <c r="F229" s="6" t="str">
        <f t="shared" si="676"/>
        <v>銷</v>
      </c>
      <c r="G229" s="6" t="str">
        <f t="shared" si="676"/>
        <v>鋩</v>
      </c>
      <c r="H229" s="6" t="str">
        <f t="shared" si="676"/>
        <v>錏</v>
      </c>
      <c r="I229" s="6" t="str">
        <f t="shared" si="676"/>
        <v>鋺</v>
      </c>
      <c r="J229" s="6" t="str">
        <f t="shared" si="676"/>
        <v>鍄</v>
      </c>
      <c r="K229" s="6" t="str">
        <f t="shared" si="676"/>
        <v>錮</v>
      </c>
      <c r="L229" s="6" t="str">
        <f>CHAR(28449+L$1-9)</f>
        <v>錙</v>
      </c>
      <c r="M229" s="6" t="str">
        <f t="shared" ref="M229:BM229" si="677">CHAR(28449+M$1-9)</f>
        <v>錢</v>
      </c>
      <c r="N229" s="6" t="str">
        <f t="shared" si="677"/>
        <v>錚</v>
      </c>
      <c r="O229" s="6" t="str">
        <f t="shared" si="677"/>
        <v>錣</v>
      </c>
      <c r="P229" s="6" t="str">
        <f t="shared" si="677"/>
        <v>錺</v>
      </c>
      <c r="Q229" s="6" t="str">
        <f t="shared" si="677"/>
        <v>錵</v>
      </c>
      <c r="R229" s="6" t="str">
        <f t="shared" si="677"/>
        <v>錻</v>
      </c>
      <c r="S229" s="6" t="str">
        <f t="shared" si="677"/>
        <v>鍜</v>
      </c>
      <c r="T229" s="6" t="str">
        <f t="shared" si="677"/>
        <v>鍠</v>
      </c>
      <c r="U229" s="6" t="str">
        <f t="shared" si="677"/>
        <v>鍼</v>
      </c>
      <c r="V229" s="6" t="str">
        <f t="shared" si="677"/>
        <v>鍮</v>
      </c>
      <c r="W229" s="6" t="str">
        <f t="shared" si="677"/>
        <v>鍖</v>
      </c>
      <c r="X229" s="6" t="str">
        <f t="shared" si="677"/>
        <v>鎰</v>
      </c>
      <c r="Y229" s="6" t="str">
        <f t="shared" si="677"/>
        <v>鎬</v>
      </c>
      <c r="Z229" s="6" t="str">
        <f t="shared" si="677"/>
        <v>鎭</v>
      </c>
      <c r="AA229" s="6" t="str">
        <f t="shared" si="677"/>
        <v>鎔</v>
      </c>
      <c r="AB229" s="6" t="str">
        <f t="shared" si="677"/>
        <v>鎹</v>
      </c>
      <c r="AC229" s="6" t="str">
        <f t="shared" si="677"/>
        <v>鏖</v>
      </c>
      <c r="AD229" s="6" t="str">
        <f t="shared" si="677"/>
        <v>鏗</v>
      </c>
      <c r="AE229" s="6" t="str">
        <f t="shared" si="677"/>
        <v>鏨</v>
      </c>
      <c r="AF229" s="6" t="str">
        <f t="shared" si="677"/>
        <v>鏥</v>
      </c>
      <c r="AG229" s="6" t="str">
        <f t="shared" si="677"/>
        <v>鏘</v>
      </c>
      <c r="AH229" s="6" t="str">
        <f t="shared" si="677"/>
        <v>鏃</v>
      </c>
      <c r="AI229" s="6" t="str">
        <f t="shared" si="677"/>
        <v>鏝</v>
      </c>
      <c r="AJ229" s="6" t="str">
        <f t="shared" si="677"/>
        <v>鏐</v>
      </c>
      <c r="AK229" s="6" t="str">
        <f t="shared" si="677"/>
        <v>鏈</v>
      </c>
      <c r="AL229" s="6" t="str">
        <f t="shared" si="677"/>
        <v>鏤</v>
      </c>
      <c r="AM229" s="6" t="str">
        <f t="shared" si="677"/>
        <v>鐚</v>
      </c>
      <c r="AN229" s="6" t="str">
        <f t="shared" si="677"/>
        <v>鐔</v>
      </c>
      <c r="AO229" s="6" t="str">
        <f t="shared" si="677"/>
        <v>鐓</v>
      </c>
      <c r="AP229" s="6" t="str">
        <f t="shared" si="677"/>
        <v>鐃</v>
      </c>
      <c r="AQ229" s="6" t="str">
        <f t="shared" si="677"/>
        <v>鐇</v>
      </c>
      <c r="AR229" s="6" t="str">
        <f t="shared" si="677"/>
        <v>鐐</v>
      </c>
      <c r="AS229" s="6" t="str">
        <f t="shared" si="677"/>
        <v>鐶</v>
      </c>
      <c r="AT229" s="6" t="str">
        <f t="shared" si="677"/>
        <v>鐫</v>
      </c>
      <c r="AU229" s="6" t="str">
        <f t="shared" si="677"/>
        <v>鐵</v>
      </c>
      <c r="AV229" s="6" t="str">
        <f t="shared" si="677"/>
        <v>鐡</v>
      </c>
      <c r="AW229" s="6" t="str">
        <f t="shared" si="677"/>
        <v>鐺</v>
      </c>
      <c r="AX229" s="6" t="str">
        <f t="shared" si="677"/>
        <v>鑁</v>
      </c>
      <c r="AY229" s="6" t="str">
        <f t="shared" si="677"/>
        <v>鑒</v>
      </c>
      <c r="AZ229" s="6" t="str">
        <f t="shared" si="677"/>
        <v>鑄</v>
      </c>
      <c r="BA229" s="6" t="str">
        <f t="shared" si="677"/>
        <v>鑛</v>
      </c>
      <c r="BB229" s="6" t="str">
        <f t="shared" si="677"/>
        <v>鑠</v>
      </c>
      <c r="BC229" s="6" t="str">
        <f t="shared" si="677"/>
        <v>鑢</v>
      </c>
      <c r="BD229" s="6" t="str">
        <f t="shared" si="677"/>
        <v>鑞</v>
      </c>
      <c r="BE229" s="6" t="str">
        <f t="shared" si="677"/>
        <v>鑪</v>
      </c>
      <c r="BF229" s="6" t="str">
        <f t="shared" si="677"/>
        <v>鈩</v>
      </c>
      <c r="BG229" s="6" t="str">
        <f t="shared" si="677"/>
        <v>鑰</v>
      </c>
      <c r="BH229" s="6" t="str">
        <f t="shared" si="677"/>
        <v>鑵</v>
      </c>
      <c r="BI229" s="6" t="str">
        <f t="shared" si="677"/>
        <v>鑷</v>
      </c>
      <c r="BJ229" s="6" t="str">
        <f t="shared" si="677"/>
        <v>鑽</v>
      </c>
      <c r="BK229" s="6" t="str">
        <f t="shared" si="677"/>
        <v>鑚</v>
      </c>
      <c r="BL229" s="6" t="str">
        <f t="shared" si="677"/>
        <v>鑼</v>
      </c>
      <c r="BM229" s="6" t="str">
        <f t="shared" si="677"/>
        <v>鑾</v>
      </c>
      <c r="BN229" s="6" t="str">
        <f>CHAR(28449+BN$1-9)</f>
        <v>钁</v>
      </c>
      <c r="BP229" s="3" t="s">
        <v>559</v>
      </c>
      <c r="BQ229">
        <f t="shared" si="635"/>
        <v>28278</v>
      </c>
      <c r="BR229" s="3" t="s">
        <v>560</v>
      </c>
      <c r="BS229">
        <f t="shared" si="636"/>
        <v>28449</v>
      </c>
    </row>
    <row r="230" spans="1:71" x14ac:dyDescent="0.55000000000000004">
      <c r="C230" s="11" t="str">
        <f>DEC2HEX(CODE(C229),4)</f>
        <v>6E76</v>
      </c>
      <c r="D230" s="10" t="str">
        <f>DEC2HEX(CODE(D229),4)</f>
        <v>6E77</v>
      </c>
      <c r="E230" s="10" t="str">
        <f t="shared" ref="E230:AH230" si="678">DEC2HEX(CODE(E229),4)</f>
        <v>6E78</v>
      </c>
      <c r="F230" s="10" t="str">
        <f t="shared" si="678"/>
        <v>6E79</v>
      </c>
      <c r="G230" s="10" t="str">
        <f t="shared" si="678"/>
        <v>6E7A</v>
      </c>
      <c r="H230" s="10" t="str">
        <f t="shared" si="678"/>
        <v>6E7B</v>
      </c>
      <c r="I230" s="10" t="str">
        <f t="shared" si="678"/>
        <v>6E7C</v>
      </c>
      <c r="J230" s="10" t="str">
        <f t="shared" si="678"/>
        <v>6E7D</v>
      </c>
      <c r="K230" s="10" t="str">
        <f t="shared" si="678"/>
        <v>6E7E</v>
      </c>
      <c r="L230" s="10" t="str">
        <f t="shared" si="678"/>
        <v>6F21</v>
      </c>
      <c r="M230" s="10" t="str">
        <f t="shared" si="678"/>
        <v>6F22</v>
      </c>
      <c r="N230" s="10" t="str">
        <f t="shared" si="678"/>
        <v>6F23</v>
      </c>
      <c r="O230" s="10" t="str">
        <f t="shared" si="678"/>
        <v>6F24</v>
      </c>
      <c r="P230" s="10" t="str">
        <f t="shared" si="678"/>
        <v>6F25</v>
      </c>
      <c r="Q230" s="10" t="str">
        <f t="shared" si="678"/>
        <v>6F26</v>
      </c>
      <c r="R230" s="10" t="str">
        <f t="shared" si="678"/>
        <v>6F27</v>
      </c>
      <c r="S230" s="11" t="str">
        <f t="shared" si="678"/>
        <v>6F28</v>
      </c>
      <c r="T230" s="10" t="str">
        <f t="shared" si="678"/>
        <v>6F29</v>
      </c>
      <c r="U230" s="10" t="str">
        <f t="shared" si="678"/>
        <v>6F2A</v>
      </c>
      <c r="V230" s="10" t="str">
        <f t="shared" si="678"/>
        <v>6F2B</v>
      </c>
      <c r="W230" s="10" t="str">
        <f t="shared" si="678"/>
        <v>6F2C</v>
      </c>
      <c r="X230" s="10" t="str">
        <f t="shared" si="678"/>
        <v>6F2D</v>
      </c>
      <c r="Y230" s="10" t="str">
        <f t="shared" si="678"/>
        <v>6F2E</v>
      </c>
      <c r="Z230" s="10" t="str">
        <f t="shared" si="678"/>
        <v>6F2F</v>
      </c>
      <c r="AA230" s="10" t="str">
        <f t="shared" si="678"/>
        <v>6F30</v>
      </c>
      <c r="AB230" s="10" t="str">
        <f t="shared" si="678"/>
        <v>6F31</v>
      </c>
      <c r="AC230" s="10" t="str">
        <f t="shared" si="678"/>
        <v>6F32</v>
      </c>
      <c r="AD230" s="10" t="str">
        <f t="shared" si="678"/>
        <v>6F33</v>
      </c>
      <c r="AE230" s="10" t="str">
        <f t="shared" si="678"/>
        <v>6F34</v>
      </c>
      <c r="AF230" s="10" t="str">
        <f t="shared" si="678"/>
        <v>6F35</v>
      </c>
      <c r="AG230" s="10" t="str">
        <f t="shared" si="678"/>
        <v>6F36</v>
      </c>
      <c r="AH230" s="10" t="str">
        <f t="shared" si="678"/>
        <v>6F37</v>
      </c>
      <c r="AI230" s="11" t="str">
        <f>DEC2HEX(CODE(AI229),4)</f>
        <v>6F38</v>
      </c>
      <c r="AJ230" s="10" t="str">
        <f>DEC2HEX(CODE(AJ229),4)</f>
        <v>6F39</v>
      </c>
      <c r="AK230" s="10" t="str">
        <f t="shared" ref="AK230:BN230" si="679">DEC2HEX(CODE(AK229),4)</f>
        <v>6F3A</v>
      </c>
      <c r="AL230" s="10" t="str">
        <f t="shared" si="679"/>
        <v>6F3B</v>
      </c>
      <c r="AM230" s="10" t="str">
        <f t="shared" si="679"/>
        <v>6F3C</v>
      </c>
      <c r="AN230" s="10" t="str">
        <f t="shared" si="679"/>
        <v>6F3D</v>
      </c>
      <c r="AO230" s="10" t="str">
        <f t="shared" si="679"/>
        <v>6F3E</v>
      </c>
      <c r="AP230" s="10" t="str">
        <f t="shared" si="679"/>
        <v>6F3F</v>
      </c>
      <c r="AQ230" s="10" t="str">
        <f t="shared" si="679"/>
        <v>6F40</v>
      </c>
      <c r="AR230" s="10" t="str">
        <f t="shared" si="679"/>
        <v>6F41</v>
      </c>
      <c r="AS230" s="10" t="str">
        <f t="shared" si="679"/>
        <v>6F42</v>
      </c>
      <c r="AT230" s="10" t="str">
        <f t="shared" si="679"/>
        <v>6F43</v>
      </c>
      <c r="AU230" s="10" t="str">
        <f t="shared" si="679"/>
        <v>6F44</v>
      </c>
      <c r="AV230" s="10" t="str">
        <f t="shared" si="679"/>
        <v>6F45</v>
      </c>
      <c r="AW230" s="10" t="str">
        <f t="shared" si="679"/>
        <v>6F46</v>
      </c>
      <c r="AX230" s="10" t="str">
        <f t="shared" si="679"/>
        <v>6F47</v>
      </c>
      <c r="AY230" s="11" t="str">
        <f t="shared" si="679"/>
        <v>6F48</v>
      </c>
      <c r="AZ230" s="10" t="str">
        <f t="shared" si="679"/>
        <v>6F49</v>
      </c>
      <c r="BA230" s="10" t="str">
        <f t="shared" si="679"/>
        <v>6F4A</v>
      </c>
      <c r="BB230" s="10" t="str">
        <f t="shared" si="679"/>
        <v>6F4B</v>
      </c>
      <c r="BC230" s="10" t="str">
        <f t="shared" si="679"/>
        <v>6F4C</v>
      </c>
      <c r="BD230" s="10" t="str">
        <f t="shared" si="679"/>
        <v>6F4D</v>
      </c>
      <c r="BE230" s="10" t="str">
        <f t="shared" si="679"/>
        <v>6F4E</v>
      </c>
      <c r="BF230" s="10" t="str">
        <f t="shared" si="679"/>
        <v>6F4F</v>
      </c>
      <c r="BG230" s="10" t="str">
        <f t="shared" si="679"/>
        <v>6F50</v>
      </c>
      <c r="BH230" s="10" t="str">
        <f t="shared" si="679"/>
        <v>6F51</v>
      </c>
      <c r="BI230" s="10" t="str">
        <f t="shared" si="679"/>
        <v>6F52</v>
      </c>
      <c r="BJ230" s="10" t="str">
        <f t="shared" si="679"/>
        <v>6F53</v>
      </c>
      <c r="BK230" s="10" t="str">
        <f t="shared" si="679"/>
        <v>6F54</v>
      </c>
      <c r="BL230" s="10" t="str">
        <f t="shared" si="679"/>
        <v>6F55</v>
      </c>
      <c r="BM230" s="10" t="str">
        <f t="shared" si="679"/>
        <v>6F56</v>
      </c>
      <c r="BN230" s="10" t="str">
        <f t="shared" si="679"/>
        <v>6F57</v>
      </c>
      <c r="BQ230">
        <f t="shared" si="635"/>
        <v>0</v>
      </c>
      <c r="BS230">
        <f t="shared" si="636"/>
        <v>0</v>
      </c>
    </row>
    <row r="231" spans="1:71" ht="26.5" x14ac:dyDescent="0.55000000000000004">
      <c r="A231">
        <f>A229+64*32</f>
        <v>233472</v>
      </c>
      <c r="B231" s="2" t="str">
        <f>DEC2HEX(A231,5)</f>
        <v>39000</v>
      </c>
      <c r="C231" s="6" t="str">
        <f>CHAR(28504+C$1)</f>
        <v>鑿</v>
      </c>
      <c r="D231" s="6" t="str">
        <f t="shared" ref="D231:AO231" si="680">CHAR(28504+D$1)</f>
        <v>閂</v>
      </c>
      <c r="E231" s="6" t="str">
        <f t="shared" si="680"/>
        <v>閇</v>
      </c>
      <c r="F231" s="6" t="str">
        <f t="shared" si="680"/>
        <v>閊</v>
      </c>
      <c r="G231" s="6" t="str">
        <f t="shared" si="680"/>
        <v>閔</v>
      </c>
      <c r="H231" s="6" t="str">
        <f t="shared" si="680"/>
        <v>閖</v>
      </c>
      <c r="I231" s="6" t="str">
        <f t="shared" si="680"/>
        <v>閘</v>
      </c>
      <c r="J231" s="6" t="str">
        <f t="shared" si="680"/>
        <v>閙</v>
      </c>
      <c r="K231" s="6" t="str">
        <f t="shared" si="680"/>
        <v>閠</v>
      </c>
      <c r="L231" s="6" t="str">
        <f t="shared" si="680"/>
        <v>閨</v>
      </c>
      <c r="M231" s="6" t="str">
        <f t="shared" si="680"/>
        <v>閧</v>
      </c>
      <c r="N231" s="6" t="str">
        <f t="shared" si="680"/>
        <v>閭</v>
      </c>
      <c r="O231" s="6" t="str">
        <f t="shared" si="680"/>
        <v>閼</v>
      </c>
      <c r="P231" s="6" t="str">
        <f t="shared" si="680"/>
        <v>閻</v>
      </c>
      <c r="Q231" s="6" t="str">
        <f t="shared" si="680"/>
        <v>閹</v>
      </c>
      <c r="R231" s="6" t="str">
        <f t="shared" si="680"/>
        <v>閾</v>
      </c>
      <c r="S231" s="6" t="str">
        <f t="shared" si="680"/>
        <v>闊</v>
      </c>
      <c r="T231" s="6" t="str">
        <f t="shared" si="680"/>
        <v>濶</v>
      </c>
      <c r="U231" s="6" t="str">
        <f t="shared" si="680"/>
        <v>闃</v>
      </c>
      <c r="V231" s="6" t="str">
        <f t="shared" si="680"/>
        <v>闍</v>
      </c>
      <c r="W231" s="6" t="str">
        <f t="shared" si="680"/>
        <v>闌</v>
      </c>
      <c r="X231" s="6" t="str">
        <f t="shared" si="680"/>
        <v>闕</v>
      </c>
      <c r="Y231" s="6" t="str">
        <f t="shared" si="680"/>
        <v>闔</v>
      </c>
      <c r="Z231" s="6" t="str">
        <f t="shared" si="680"/>
        <v>闖</v>
      </c>
      <c r="AA231" s="6" t="str">
        <f t="shared" si="680"/>
        <v>關</v>
      </c>
      <c r="AB231" s="6" t="str">
        <f t="shared" si="680"/>
        <v>闡</v>
      </c>
      <c r="AC231" s="6" t="str">
        <f t="shared" si="680"/>
        <v>闥</v>
      </c>
      <c r="AD231" s="6" t="str">
        <f t="shared" si="680"/>
        <v>闢</v>
      </c>
      <c r="AE231" s="6" t="str">
        <f t="shared" si="680"/>
        <v>阡</v>
      </c>
      <c r="AF231" s="6" t="str">
        <f t="shared" si="680"/>
        <v>阨</v>
      </c>
      <c r="AG231" s="6" t="str">
        <f t="shared" si="680"/>
        <v>阮</v>
      </c>
      <c r="AH231" s="6" t="str">
        <f t="shared" si="680"/>
        <v>阯</v>
      </c>
      <c r="AI231" s="6" t="str">
        <f t="shared" si="680"/>
        <v>陂</v>
      </c>
      <c r="AJ231" s="6" t="str">
        <f t="shared" si="680"/>
        <v>陌</v>
      </c>
      <c r="AK231" s="6" t="str">
        <f t="shared" si="680"/>
        <v>陏</v>
      </c>
      <c r="AL231" s="6" t="str">
        <f t="shared" si="680"/>
        <v>陋</v>
      </c>
      <c r="AM231" s="6" t="str">
        <f t="shared" si="680"/>
        <v>陷</v>
      </c>
      <c r="AN231" s="6" t="str">
        <f t="shared" si="680"/>
        <v>陜</v>
      </c>
      <c r="AO231" s="6" t="str">
        <f t="shared" si="680"/>
        <v>陞</v>
      </c>
      <c r="AP231" s="6" t="str">
        <f>CHAR(28705+AP$1-39)</f>
        <v>陝</v>
      </c>
      <c r="AQ231" s="6" t="str">
        <f t="shared" ref="AQ231:BN231" si="681">CHAR(28705+AQ$1-39)</f>
        <v>陟</v>
      </c>
      <c r="AR231" s="6" t="str">
        <f t="shared" si="681"/>
        <v>陦</v>
      </c>
      <c r="AS231" s="6" t="str">
        <f t="shared" si="681"/>
        <v>陲</v>
      </c>
      <c r="AT231" s="6" t="str">
        <f t="shared" si="681"/>
        <v>陬</v>
      </c>
      <c r="AU231" s="6" t="str">
        <f t="shared" si="681"/>
        <v>隍</v>
      </c>
      <c r="AV231" s="6" t="str">
        <f t="shared" si="681"/>
        <v>隘</v>
      </c>
      <c r="AW231" s="6" t="str">
        <f t="shared" si="681"/>
        <v>隕</v>
      </c>
      <c r="AX231" s="6" t="str">
        <f t="shared" si="681"/>
        <v>隗</v>
      </c>
      <c r="AY231" s="6" t="str">
        <f t="shared" si="681"/>
        <v>險</v>
      </c>
      <c r="AZ231" s="6" t="str">
        <f t="shared" si="681"/>
        <v>隧</v>
      </c>
      <c r="BA231" s="6" t="str">
        <f t="shared" si="681"/>
        <v>隱</v>
      </c>
      <c r="BB231" s="6" t="str">
        <f t="shared" si="681"/>
        <v>隲</v>
      </c>
      <c r="BC231" s="6" t="str">
        <f t="shared" si="681"/>
        <v>隰</v>
      </c>
      <c r="BD231" s="6" t="str">
        <f t="shared" si="681"/>
        <v>隴</v>
      </c>
      <c r="BE231" s="6" t="str">
        <f t="shared" si="681"/>
        <v>隶</v>
      </c>
      <c r="BF231" s="6" t="str">
        <f t="shared" si="681"/>
        <v>隸</v>
      </c>
      <c r="BG231" s="6" t="str">
        <f t="shared" si="681"/>
        <v>隹</v>
      </c>
      <c r="BH231" s="6" t="str">
        <f t="shared" si="681"/>
        <v>雎</v>
      </c>
      <c r="BI231" s="6" t="str">
        <f t="shared" si="681"/>
        <v>雋</v>
      </c>
      <c r="BJ231" s="6" t="str">
        <f t="shared" si="681"/>
        <v>雉</v>
      </c>
      <c r="BK231" s="6" t="str">
        <f t="shared" si="681"/>
        <v>雍</v>
      </c>
      <c r="BL231" s="6" t="str">
        <f t="shared" si="681"/>
        <v>襍</v>
      </c>
      <c r="BM231" s="6" t="str">
        <f t="shared" si="681"/>
        <v>雜</v>
      </c>
      <c r="BN231" s="6" t="str">
        <f t="shared" si="681"/>
        <v>霍</v>
      </c>
      <c r="BP231" s="3" t="s">
        <v>561</v>
      </c>
      <c r="BQ231">
        <f t="shared" si="635"/>
        <v>28504</v>
      </c>
      <c r="BR231" s="3" t="s">
        <v>562</v>
      </c>
      <c r="BS231">
        <f t="shared" si="636"/>
        <v>28705</v>
      </c>
    </row>
    <row r="232" spans="1:71" x14ac:dyDescent="0.55000000000000004">
      <c r="C232" s="11" t="str">
        <f>DEC2HEX(CODE(C231),4)</f>
        <v>6F58</v>
      </c>
      <c r="D232" s="10" t="str">
        <f>DEC2HEX(CODE(D231),4)</f>
        <v>6F59</v>
      </c>
      <c r="E232" s="10" t="str">
        <f t="shared" ref="E232:AH232" si="682">DEC2HEX(CODE(E231),4)</f>
        <v>6F5A</v>
      </c>
      <c r="F232" s="10" t="str">
        <f t="shared" si="682"/>
        <v>6F5B</v>
      </c>
      <c r="G232" s="10" t="str">
        <f t="shared" si="682"/>
        <v>6F5C</v>
      </c>
      <c r="H232" s="10" t="str">
        <f t="shared" si="682"/>
        <v>6F5D</v>
      </c>
      <c r="I232" s="10" t="str">
        <f t="shared" si="682"/>
        <v>6F5E</v>
      </c>
      <c r="J232" s="10" t="str">
        <f t="shared" si="682"/>
        <v>6F5F</v>
      </c>
      <c r="K232" s="10" t="str">
        <f t="shared" si="682"/>
        <v>6F60</v>
      </c>
      <c r="L232" s="10" t="str">
        <f t="shared" si="682"/>
        <v>6F61</v>
      </c>
      <c r="M232" s="10" t="str">
        <f t="shared" si="682"/>
        <v>6F62</v>
      </c>
      <c r="N232" s="10" t="str">
        <f t="shared" si="682"/>
        <v>6F63</v>
      </c>
      <c r="O232" s="10" t="str">
        <f t="shared" si="682"/>
        <v>6F64</v>
      </c>
      <c r="P232" s="10" t="str">
        <f t="shared" si="682"/>
        <v>6F65</v>
      </c>
      <c r="Q232" s="10" t="str">
        <f t="shared" si="682"/>
        <v>6F66</v>
      </c>
      <c r="R232" s="10" t="str">
        <f t="shared" si="682"/>
        <v>6F67</v>
      </c>
      <c r="S232" s="11" t="str">
        <f t="shared" si="682"/>
        <v>6F68</v>
      </c>
      <c r="T232" s="10" t="str">
        <f t="shared" si="682"/>
        <v>6F69</v>
      </c>
      <c r="U232" s="10" t="str">
        <f t="shared" si="682"/>
        <v>6F6A</v>
      </c>
      <c r="V232" s="10" t="str">
        <f t="shared" si="682"/>
        <v>6F6B</v>
      </c>
      <c r="W232" s="10" t="str">
        <f t="shared" si="682"/>
        <v>6F6C</v>
      </c>
      <c r="X232" s="10" t="str">
        <f t="shared" si="682"/>
        <v>6F6D</v>
      </c>
      <c r="Y232" s="10" t="str">
        <f t="shared" si="682"/>
        <v>6F6E</v>
      </c>
      <c r="Z232" s="10" t="str">
        <f t="shared" si="682"/>
        <v>6F6F</v>
      </c>
      <c r="AA232" s="10" t="str">
        <f t="shared" si="682"/>
        <v>6F70</v>
      </c>
      <c r="AB232" s="10" t="str">
        <f t="shared" si="682"/>
        <v>6F71</v>
      </c>
      <c r="AC232" s="10" t="str">
        <f t="shared" si="682"/>
        <v>6F72</v>
      </c>
      <c r="AD232" s="10" t="str">
        <f t="shared" si="682"/>
        <v>6F73</v>
      </c>
      <c r="AE232" s="10" t="str">
        <f t="shared" si="682"/>
        <v>6F74</v>
      </c>
      <c r="AF232" s="10" t="str">
        <f t="shared" si="682"/>
        <v>6F75</v>
      </c>
      <c r="AG232" s="10" t="str">
        <f t="shared" si="682"/>
        <v>6F76</v>
      </c>
      <c r="AH232" s="10" t="str">
        <f t="shared" si="682"/>
        <v>6F77</v>
      </c>
      <c r="AI232" s="11" t="str">
        <f>DEC2HEX(CODE(AI231),4)</f>
        <v>6F78</v>
      </c>
      <c r="AJ232" s="10" t="str">
        <f>DEC2HEX(CODE(AJ231),4)</f>
        <v>6F79</v>
      </c>
      <c r="AK232" s="10" t="str">
        <f t="shared" ref="AK232:BN232" si="683">DEC2HEX(CODE(AK231),4)</f>
        <v>6F7A</v>
      </c>
      <c r="AL232" s="10" t="str">
        <f t="shared" si="683"/>
        <v>6F7B</v>
      </c>
      <c r="AM232" s="10" t="str">
        <f t="shared" si="683"/>
        <v>6F7C</v>
      </c>
      <c r="AN232" s="10" t="str">
        <f t="shared" si="683"/>
        <v>6F7D</v>
      </c>
      <c r="AO232" s="10" t="str">
        <f t="shared" si="683"/>
        <v>6F7E</v>
      </c>
      <c r="AP232" s="10" t="str">
        <f t="shared" si="683"/>
        <v>7021</v>
      </c>
      <c r="AQ232" s="10" t="str">
        <f t="shared" si="683"/>
        <v>7022</v>
      </c>
      <c r="AR232" s="10" t="str">
        <f t="shared" si="683"/>
        <v>7023</v>
      </c>
      <c r="AS232" s="10" t="str">
        <f t="shared" si="683"/>
        <v>7024</v>
      </c>
      <c r="AT232" s="10" t="str">
        <f t="shared" si="683"/>
        <v>7025</v>
      </c>
      <c r="AU232" s="10" t="str">
        <f t="shared" si="683"/>
        <v>7026</v>
      </c>
      <c r="AV232" s="10" t="str">
        <f t="shared" si="683"/>
        <v>7027</v>
      </c>
      <c r="AW232" s="10" t="str">
        <f t="shared" si="683"/>
        <v>7028</v>
      </c>
      <c r="AX232" s="10" t="str">
        <f t="shared" si="683"/>
        <v>7029</v>
      </c>
      <c r="AY232" s="11" t="str">
        <f t="shared" si="683"/>
        <v>702A</v>
      </c>
      <c r="AZ232" s="10" t="str">
        <f t="shared" si="683"/>
        <v>702B</v>
      </c>
      <c r="BA232" s="10" t="str">
        <f t="shared" si="683"/>
        <v>702C</v>
      </c>
      <c r="BB232" s="10" t="str">
        <f t="shared" si="683"/>
        <v>702D</v>
      </c>
      <c r="BC232" s="10" t="str">
        <f t="shared" si="683"/>
        <v>702E</v>
      </c>
      <c r="BD232" s="10" t="str">
        <f t="shared" si="683"/>
        <v>702F</v>
      </c>
      <c r="BE232" s="10" t="str">
        <f t="shared" si="683"/>
        <v>7030</v>
      </c>
      <c r="BF232" s="10" t="str">
        <f t="shared" si="683"/>
        <v>7031</v>
      </c>
      <c r="BG232" s="10" t="str">
        <f t="shared" si="683"/>
        <v>7032</v>
      </c>
      <c r="BH232" s="10" t="str">
        <f t="shared" si="683"/>
        <v>7033</v>
      </c>
      <c r="BI232" s="10" t="str">
        <f t="shared" si="683"/>
        <v>7034</v>
      </c>
      <c r="BJ232" s="10" t="str">
        <f t="shared" si="683"/>
        <v>7035</v>
      </c>
      <c r="BK232" s="10" t="str">
        <f t="shared" si="683"/>
        <v>7036</v>
      </c>
      <c r="BL232" s="10" t="str">
        <f t="shared" si="683"/>
        <v>7037</v>
      </c>
      <c r="BM232" s="10" t="str">
        <f t="shared" si="683"/>
        <v>7038</v>
      </c>
      <c r="BN232" s="10" t="str">
        <f t="shared" si="683"/>
        <v>7039</v>
      </c>
      <c r="BQ232">
        <f t="shared" si="635"/>
        <v>0</v>
      </c>
      <c r="BS232">
        <f t="shared" si="636"/>
        <v>0</v>
      </c>
    </row>
    <row r="233" spans="1:71" ht="26.5" x14ac:dyDescent="0.55000000000000004">
      <c r="A233">
        <f>A231+64*32</f>
        <v>235520</v>
      </c>
      <c r="B233" s="2" t="str">
        <f>DEC2HEX(A233,5)</f>
        <v>39800</v>
      </c>
      <c r="C233" s="6" t="str">
        <f>CHAR(28730+C$1)</f>
        <v>雕</v>
      </c>
      <c r="D233" s="6" t="str">
        <f t="shared" ref="D233:BN233" si="684">CHAR(28730+D$1)</f>
        <v>雹</v>
      </c>
      <c r="E233" s="6" t="str">
        <f t="shared" si="684"/>
        <v>霄</v>
      </c>
      <c r="F233" s="6" t="str">
        <f t="shared" si="684"/>
        <v>霆</v>
      </c>
      <c r="G233" s="6" t="str">
        <f t="shared" si="684"/>
        <v>霈</v>
      </c>
      <c r="H233" s="6" t="str">
        <f t="shared" si="684"/>
        <v>霓</v>
      </c>
      <c r="I233" s="6" t="str">
        <f t="shared" si="684"/>
        <v>霎</v>
      </c>
      <c r="J233" s="6" t="str">
        <f t="shared" si="684"/>
        <v>霑</v>
      </c>
      <c r="K233" s="6" t="str">
        <f t="shared" si="684"/>
        <v>霏</v>
      </c>
      <c r="L233" s="6" t="str">
        <f t="shared" si="684"/>
        <v>霖</v>
      </c>
      <c r="M233" s="6" t="str">
        <f t="shared" si="684"/>
        <v>霙</v>
      </c>
      <c r="N233" s="6" t="str">
        <f t="shared" si="684"/>
        <v>霤</v>
      </c>
      <c r="O233" s="6" t="str">
        <f t="shared" si="684"/>
        <v>霪</v>
      </c>
      <c r="P233" s="6" t="str">
        <f t="shared" si="684"/>
        <v>霰</v>
      </c>
      <c r="Q233" s="6" t="str">
        <f t="shared" si="684"/>
        <v>霹</v>
      </c>
      <c r="R233" s="6" t="str">
        <f t="shared" si="684"/>
        <v>霽</v>
      </c>
      <c r="S233" s="6" t="str">
        <f t="shared" si="684"/>
        <v>霾</v>
      </c>
      <c r="T233" s="6" t="str">
        <f t="shared" si="684"/>
        <v>靄</v>
      </c>
      <c r="U233" s="6" t="str">
        <f t="shared" si="684"/>
        <v>靆</v>
      </c>
      <c r="V233" s="6" t="str">
        <f t="shared" si="684"/>
        <v>靈</v>
      </c>
      <c r="W233" s="6" t="str">
        <f t="shared" si="684"/>
        <v>靂</v>
      </c>
      <c r="X233" s="6" t="str">
        <f t="shared" si="684"/>
        <v>靉</v>
      </c>
      <c r="Y233" s="6" t="str">
        <f t="shared" si="684"/>
        <v>靜</v>
      </c>
      <c r="Z233" s="6" t="str">
        <f t="shared" si="684"/>
        <v>靠</v>
      </c>
      <c r="AA233" s="6" t="str">
        <f t="shared" si="684"/>
        <v>靤</v>
      </c>
      <c r="AB233" s="6" t="str">
        <f t="shared" si="684"/>
        <v>靦</v>
      </c>
      <c r="AC233" s="6" t="str">
        <f t="shared" si="684"/>
        <v>靨</v>
      </c>
      <c r="AD233" s="6" t="str">
        <f t="shared" si="684"/>
        <v>勒</v>
      </c>
      <c r="AE233" s="6" t="str">
        <f t="shared" si="684"/>
        <v>靫</v>
      </c>
      <c r="AF233" s="6" t="str">
        <f t="shared" si="684"/>
        <v>靱</v>
      </c>
      <c r="AG233" s="6" t="str">
        <f t="shared" si="684"/>
        <v>靹</v>
      </c>
      <c r="AH233" s="6" t="str">
        <f t="shared" si="684"/>
        <v>鞅</v>
      </c>
      <c r="AI233" s="6" t="str">
        <f t="shared" si="684"/>
        <v>靼</v>
      </c>
      <c r="AJ233" s="6" t="str">
        <f t="shared" si="684"/>
        <v>鞁</v>
      </c>
      <c r="AK233" s="6" t="str">
        <f t="shared" si="684"/>
        <v>靺</v>
      </c>
      <c r="AL233" s="6" t="str">
        <f t="shared" si="684"/>
        <v>鞆</v>
      </c>
      <c r="AM233" s="6" t="str">
        <f t="shared" si="684"/>
        <v>鞋</v>
      </c>
      <c r="AN233" s="6" t="str">
        <f t="shared" si="684"/>
        <v>鞏</v>
      </c>
      <c r="AO233" s="6" t="str">
        <f t="shared" si="684"/>
        <v>鞐</v>
      </c>
      <c r="AP233" s="6" t="str">
        <f t="shared" si="684"/>
        <v>鞜</v>
      </c>
      <c r="AQ233" s="6" t="str">
        <f t="shared" si="684"/>
        <v>鞨</v>
      </c>
      <c r="AR233" s="6" t="str">
        <f t="shared" si="684"/>
        <v>鞦</v>
      </c>
      <c r="AS233" s="6" t="str">
        <f t="shared" si="684"/>
        <v>鞣</v>
      </c>
      <c r="AT233" s="6" t="str">
        <f t="shared" si="684"/>
        <v>鞳</v>
      </c>
      <c r="AU233" s="6" t="str">
        <f t="shared" si="684"/>
        <v>鞴</v>
      </c>
      <c r="AV233" s="6" t="str">
        <f t="shared" si="684"/>
        <v>韃</v>
      </c>
      <c r="AW233" s="6" t="str">
        <f t="shared" si="684"/>
        <v>韆</v>
      </c>
      <c r="AX233" s="6" t="str">
        <f t="shared" si="684"/>
        <v>韈</v>
      </c>
      <c r="AY233" s="6" t="str">
        <f t="shared" si="684"/>
        <v>韋</v>
      </c>
      <c r="AZ233" s="6" t="str">
        <f t="shared" si="684"/>
        <v>韜</v>
      </c>
      <c r="BA233" s="6" t="str">
        <f t="shared" si="684"/>
        <v>韭</v>
      </c>
      <c r="BB233" s="6" t="str">
        <f t="shared" si="684"/>
        <v>齏</v>
      </c>
      <c r="BC233" s="6" t="str">
        <f t="shared" si="684"/>
        <v>韲</v>
      </c>
      <c r="BD233" s="6" t="str">
        <f t="shared" si="684"/>
        <v>竟</v>
      </c>
      <c r="BE233" s="6" t="str">
        <f t="shared" si="684"/>
        <v>韶</v>
      </c>
      <c r="BF233" s="6" t="str">
        <f t="shared" si="684"/>
        <v>韵</v>
      </c>
      <c r="BG233" s="6" t="str">
        <f t="shared" si="684"/>
        <v>頏</v>
      </c>
      <c r="BH233" s="6" t="str">
        <f t="shared" si="684"/>
        <v>頌</v>
      </c>
      <c r="BI233" s="6" t="str">
        <f t="shared" si="684"/>
        <v>頸</v>
      </c>
      <c r="BJ233" s="6" t="str">
        <f t="shared" si="684"/>
        <v>頤</v>
      </c>
      <c r="BK233" s="6" t="str">
        <f t="shared" si="684"/>
        <v>頡</v>
      </c>
      <c r="BL233" s="6" t="str">
        <f t="shared" si="684"/>
        <v>頷</v>
      </c>
      <c r="BM233" s="6" t="str">
        <f t="shared" si="684"/>
        <v>頽</v>
      </c>
      <c r="BN233" s="6" t="str">
        <f t="shared" si="684"/>
        <v>顆</v>
      </c>
      <c r="BP233" s="3" t="s">
        <v>563</v>
      </c>
      <c r="BQ233">
        <f t="shared" si="635"/>
        <v>28730</v>
      </c>
      <c r="BS233">
        <f t="shared" si="636"/>
        <v>0</v>
      </c>
    </row>
    <row r="234" spans="1:71" x14ac:dyDescent="0.55000000000000004">
      <c r="C234" s="11" t="str">
        <f>DEC2HEX(CODE(C233),4)</f>
        <v>703A</v>
      </c>
      <c r="D234" s="10" t="str">
        <f>DEC2HEX(CODE(D233),4)</f>
        <v>703B</v>
      </c>
      <c r="E234" s="10" t="str">
        <f t="shared" ref="E234:AH234" si="685">DEC2HEX(CODE(E233),4)</f>
        <v>703C</v>
      </c>
      <c r="F234" s="10" t="str">
        <f t="shared" si="685"/>
        <v>703D</v>
      </c>
      <c r="G234" s="10" t="str">
        <f t="shared" si="685"/>
        <v>703E</v>
      </c>
      <c r="H234" s="10" t="str">
        <f t="shared" si="685"/>
        <v>703F</v>
      </c>
      <c r="I234" s="10" t="str">
        <f t="shared" si="685"/>
        <v>7040</v>
      </c>
      <c r="J234" s="10" t="str">
        <f t="shared" si="685"/>
        <v>7041</v>
      </c>
      <c r="K234" s="10" t="str">
        <f t="shared" si="685"/>
        <v>7042</v>
      </c>
      <c r="L234" s="10" t="str">
        <f t="shared" si="685"/>
        <v>7043</v>
      </c>
      <c r="M234" s="10" t="str">
        <f t="shared" si="685"/>
        <v>7044</v>
      </c>
      <c r="N234" s="10" t="str">
        <f t="shared" si="685"/>
        <v>7045</v>
      </c>
      <c r="O234" s="10" t="str">
        <f t="shared" si="685"/>
        <v>7046</v>
      </c>
      <c r="P234" s="10" t="str">
        <f t="shared" si="685"/>
        <v>7047</v>
      </c>
      <c r="Q234" s="10" t="str">
        <f t="shared" si="685"/>
        <v>7048</v>
      </c>
      <c r="R234" s="10" t="str">
        <f t="shared" si="685"/>
        <v>7049</v>
      </c>
      <c r="S234" s="11" t="str">
        <f t="shared" si="685"/>
        <v>704A</v>
      </c>
      <c r="T234" s="10" t="str">
        <f t="shared" si="685"/>
        <v>704B</v>
      </c>
      <c r="U234" s="10" t="str">
        <f t="shared" si="685"/>
        <v>704C</v>
      </c>
      <c r="V234" s="10" t="str">
        <f t="shared" si="685"/>
        <v>704D</v>
      </c>
      <c r="W234" s="10" t="str">
        <f t="shared" si="685"/>
        <v>704E</v>
      </c>
      <c r="X234" s="10" t="str">
        <f t="shared" si="685"/>
        <v>704F</v>
      </c>
      <c r="Y234" s="10" t="str">
        <f t="shared" si="685"/>
        <v>7050</v>
      </c>
      <c r="Z234" s="10" t="str">
        <f t="shared" si="685"/>
        <v>7051</v>
      </c>
      <c r="AA234" s="10" t="str">
        <f t="shared" si="685"/>
        <v>7052</v>
      </c>
      <c r="AB234" s="10" t="str">
        <f t="shared" si="685"/>
        <v>7053</v>
      </c>
      <c r="AC234" s="10" t="str">
        <f t="shared" si="685"/>
        <v>7054</v>
      </c>
      <c r="AD234" s="10" t="str">
        <f t="shared" si="685"/>
        <v>7055</v>
      </c>
      <c r="AE234" s="10" t="str">
        <f t="shared" si="685"/>
        <v>7056</v>
      </c>
      <c r="AF234" s="10" t="str">
        <f t="shared" si="685"/>
        <v>7057</v>
      </c>
      <c r="AG234" s="10" t="str">
        <f t="shared" si="685"/>
        <v>7058</v>
      </c>
      <c r="AH234" s="10" t="str">
        <f t="shared" si="685"/>
        <v>7059</v>
      </c>
      <c r="AI234" s="11" t="str">
        <f>DEC2HEX(CODE(AI233),4)</f>
        <v>705A</v>
      </c>
      <c r="AJ234" s="10" t="str">
        <f>DEC2HEX(CODE(AJ233),4)</f>
        <v>705B</v>
      </c>
      <c r="AK234" s="10" t="str">
        <f t="shared" ref="AK234:BN234" si="686">DEC2HEX(CODE(AK233),4)</f>
        <v>705C</v>
      </c>
      <c r="AL234" s="10" t="str">
        <f t="shared" si="686"/>
        <v>705D</v>
      </c>
      <c r="AM234" s="10" t="str">
        <f t="shared" si="686"/>
        <v>705E</v>
      </c>
      <c r="AN234" s="10" t="str">
        <f t="shared" si="686"/>
        <v>705F</v>
      </c>
      <c r="AO234" s="10" t="str">
        <f t="shared" si="686"/>
        <v>7060</v>
      </c>
      <c r="AP234" s="10" t="str">
        <f t="shared" si="686"/>
        <v>7061</v>
      </c>
      <c r="AQ234" s="10" t="str">
        <f t="shared" si="686"/>
        <v>7062</v>
      </c>
      <c r="AR234" s="10" t="str">
        <f t="shared" si="686"/>
        <v>7063</v>
      </c>
      <c r="AS234" s="10" t="str">
        <f t="shared" si="686"/>
        <v>7064</v>
      </c>
      <c r="AT234" s="10" t="str">
        <f t="shared" si="686"/>
        <v>7065</v>
      </c>
      <c r="AU234" s="10" t="str">
        <f t="shared" si="686"/>
        <v>7066</v>
      </c>
      <c r="AV234" s="10" t="str">
        <f t="shared" si="686"/>
        <v>7067</v>
      </c>
      <c r="AW234" s="10" t="str">
        <f t="shared" si="686"/>
        <v>7068</v>
      </c>
      <c r="AX234" s="10" t="str">
        <f t="shared" si="686"/>
        <v>7069</v>
      </c>
      <c r="AY234" s="11" t="str">
        <f t="shared" si="686"/>
        <v>706A</v>
      </c>
      <c r="AZ234" s="10" t="str">
        <f t="shared" si="686"/>
        <v>706B</v>
      </c>
      <c r="BA234" s="10" t="str">
        <f t="shared" si="686"/>
        <v>706C</v>
      </c>
      <c r="BB234" s="10" t="str">
        <f t="shared" si="686"/>
        <v>706D</v>
      </c>
      <c r="BC234" s="10" t="str">
        <f t="shared" si="686"/>
        <v>706E</v>
      </c>
      <c r="BD234" s="10" t="str">
        <f t="shared" si="686"/>
        <v>706F</v>
      </c>
      <c r="BE234" s="10" t="str">
        <f t="shared" si="686"/>
        <v>7070</v>
      </c>
      <c r="BF234" s="10" t="str">
        <f t="shared" si="686"/>
        <v>7071</v>
      </c>
      <c r="BG234" s="10" t="str">
        <f t="shared" si="686"/>
        <v>7072</v>
      </c>
      <c r="BH234" s="10" t="str">
        <f t="shared" si="686"/>
        <v>7073</v>
      </c>
      <c r="BI234" s="10" t="str">
        <f t="shared" si="686"/>
        <v>7074</v>
      </c>
      <c r="BJ234" s="10" t="str">
        <f t="shared" si="686"/>
        <v>7075</v>
      </c>
      <c r="BK234" s="10" t="str">
        <f t="shared" si="686"/>
        <v>7076</v>
      </c>
      <c r="BL234" s="10" t="str">
        <f t="shared" si="686"/>
        <v>7077</v>
      </c>
      <c r="BM234" s="10" t="str">
        <f t="shared" si="686"/>
        <v>7078</v>
      </c>
      <c r="BN234" s="10" t="str">
        <f t="shared" si="686"/>
        <v>7079</v>
      </c>
      <c r="BQ234">
        <f t="shared" si="635"/>
        <v>0</v>
      </c>
      <c r="BS234">
        <f t="shared" si="636"/>
        <v>0</v>
      </c>
    </row>
    <row r="235" spans="1:71" ht="26.5" x14ac:dyDescent="0.55000000000000004">
      <c r="A235">
        <f>A233+64*32</f>
        <v>237568</v>
      </c>
      <c r="B235" s="2" t="str">
        <f>DEC2HEX(A235,5)</f>
        <v>3A000</v>
      </c>
      <c r="C235" s="6" t="str">
        <f>CHAR(28794+C$1)</f>
        <v>顏</v>
      </c>
      <c r="D235" s="6" t="str">
        <f t="shared" ref="D235:G235" si="687">CHAR(28794+D$1)</f>
        <v>顋</v>
      </c>
      <c r="E235" s="6" t="str">
        <f t="shared" si="687"/>
        <v>顫</v>
      </c>
      <c r="F235" s="6" t="str">
        <f t="shared" si="687"/>
        <v>顯</v>
      </c>
      <c r="G235" s="6" t="str">
        <f t="shared" si="687"/>
        <v>顰</v>
      </c>
      <c r="H235" s="6" t="str">
        <f>CHAR(28961+H$1-5)</f>
        <v>顱</v>
      </c>
      <c r="I235" s="6" t="str">
        <f t="shared" ref="I235:BN235" si="688">CHAR(28961+I$1-5)</f>
        <v>顴</v>
      </c>
      <c r="J235" s="6" t="str">
        <f t="shared" si="688"/>
        <v>顳</v>
      </c>
      <c r="K235" s="6" t="str">
        <f t="shared" si="688"/>
        <v>颪</v>
      </c>
      <c r="L235" s="6" t="str">
        <f t="shared" si="688"/>
        <v>颯</v>
      </c>
      <c r="M235" s="6" t="str">
        <f t="shared" si="688"/>
        <v>颱</v>
      </c>
      <c r="N235" s="6" t="str">
        <f t="shared" si="688"/>
        <v>颶</v>
      </c>
      <c r="O235" s="6" t="str">
        <f t="shared" si="688"/>
        <v>飄</v>
      </c>
      <c r="P235" s="6" t="str">
        <f t="shared" si="688"/>
        <v>飃</v>
      </c>
      <c r="Q235" s="6" t="str">
        <f t="shared" si="688"/>
        <v>飆</v>
      </c>
      <c r="R235" s="6" t="str">
        <f t="shared" si="688"/>
        <v>飩</v>
      </c>
      <c r="S235" s="6" t="str">
        <f t="shared" si="688"/>
        <v>飫</v>
      </c>
      <c r="T235" s="6" t="str">
        <f t="shared" si="688"/>
        <v>餃</v>
      </c>
      <c r="U235" s="6" t="str">
        <f t="shared" si="688"/>
        <v>餉</v>
      </c>
      <c r="V235" s="6" t="str">
        <f t="shared" si="688"/>
        <v>餒</v>
      </c>
      <c r="W235" s="6" t="str">
        <f t="shared" si="688"/>
        <v>餔</v>
      </c>
      <c r="X235" s="6" t="str">
        <f t="shared" si="688"/>
        <v>餘</v>
      </c>
      <c r="Y235" s="6" t="str">
        <f t="shared" si="688"/>
        <v>餡</v>
      </c>
      <c r="Z235" s="6" t="str">
        <f t="shared" si="688"/>
        <v>餝</v>
      </c>
      <c r="AA235" s="6" t="str">
        <f t="shared" si="688"/>
        <v>餞</v>
      </c>
      <c r="AB235" s="6" t="str">
        <f t="shared" si="688"/>
        <v>餤</v>
      </c>
      <c r="AC235" s="6" t="str">
        <f t="shared" si="688"/>
        <v>餠</v>
      </c>
      <c r="AD235" s="6" t="str">
        <f t="shared" si="688"/>
        <v>餬</v>
      </c>
      <c r="AE235" s="6" t="str">
        <f t="shared" si="688"/>
        <v>餮</v>
      </c>
      <c r="AF235" s="6" t="str">
        <f t="shared" si="688"/>
        <v>餽</v>
      </c>
      <c r="AG235" s="6" t="str">
        <f t="shared" si="688"/>
        <v>餾</v>
      </c>
      <c r="AH235" s="6" t="str">
        <f t="shared" si="688"/>
        <v>饂</v>
      </c>
      <c r="AI235" s="6" t="str">
        <f t="shared" si="688"/>
        <v>饉</v>
      </c>
      <c r="AJ235" s="6" t="str">
        <f t="shared" si="688"/>
        <v>饅</v>
      </c>
      <c r="AK235" s="6" t="str">
        <f t="shared" si="688"/>
        <v>饐</v>
      </c>
      <c r="AL235" s="6" t="str">
        <f t="shared" si="688"/>
        <v>饋</v>
      </c>
      <c r="AM235" s="6" t="str">
        <f t="shared" si="688"/>
        <v>饑</v>
      </c>
      <c r="AN235" s="6" t="str">
        <f t="shared" si="688"/>
        <v>饒</v>
      </c>
      <c r="AO235" s="6" t="str">
        <f t="shared" si="688"/>
        <v>饌</v>
      </c>
      <c r="AP235" s="6" t="str">
        <f t="shared" si="688"/>
        <v>饕</v>
      </c>
      <c r="AQ235" s="6" t="str">
        <f t="shared" si="688"/>
        <v>馗</v>
      </c>
      <c r="AR235" s="6" t="str">
        <f t="shared" si="688"/>
        <v>馘</v>
      </c>
      <c r="AS235" s="6" t="str">
        <f t="shared" si="688"/>
        <v>馥</v>
      </c>
      <c r="AT235" s="6" t="str">
        <f t="shared" si="688"/>
        <v>馭</v>
      </c>
      <c r="AU235" s="6" t="str">
        <f t="shared" si="688"/>
        <v>馮</v>
      </c>
      <c r="AV235" s="6" t="str">
        <f t="shared" si="688"/>
        <v>馼</v>
      </c>
      <c r="AW235" s="6" t="str">
        <f t="shared" si="688"/>
        <v>駟</v>
      </c>
      <c r="AX235" s="6" t="str">
        <f t="shared" si="688"/>
        <v>駛</v>
      </c>
      <c r="AY235" s="6" t="str">
        <f t="shared" si="688"/>
        <v>駝</v>
      </c>
      <c r="AZ235" s="6" t="str">
        <f t="shared" si="688"/>
        <v>駘</v>
      </c>
      <c r="BA235" s="6" t="str">
        <f t="shared" si="688"/>
        <v>駑</v>
      </c>
      <c r="BB235" s="6" t="str">
        <f t="shared" si="688"/>
        <v>駭</v>
      </c>
      <c r="BC235" s="6" t="str">
        <f t="shared" si="688"/>
        <v>駮</v>
      </c>
      <c r="BD235" s="6" t="str">
        <f t="shared" si="688"/>
        <v>駱</v>
      </c>
      <c r="BE235" s="6" t="str">
        <f t="shared" si="688"/>
        <v>駲</v>
      </c>
      <c r="BF235" s="6" t="str">
        <f t="shared" si="688"/>
        <v>駻</v>
      </c>
      <c r="BG235" s="6" t="str">
        <f t="shared" si="688"/>
        <v>駸</v>
      </c>
      <c r="BH235" s="6" t="str">
        <f t="shared" si="688"/>
        <v>騁</v>
      </c>
      <c r="BI235" s="6" t="str">
        <f t="shared" si="688"/>
        <v>騏</v>
      </c>
      <c r="BJ235" s="6" t="str">
        <f t="shared" si="688"/>
        <v>騅</v>
      </c>
      <c r="BK235" s="6" t="str">
        <f t="shared" si="688"/>
        <v>駢</v>
      </c>
      <c r="BL235" s="6" t="str">
        <f t="shared" si="688"/>
        <v>騙</v>
      </c>
      <c r="BM235" s="6" t="str">
        <f t="shared" si="688"/>
        <v>騫</v>
      </c>
      <c r="BN235" s="6" t="str">
        <f t="shared" si="688"/>
        <v>騷</v>
      </c>
      <c r="BP235" s="3" t="s">
        <v>564</v>
      </c>
      <c r="BQ235">
        <f t="shared" si="635"/>
        <v>28794</v>
      </c>
      <c r="BR235" s="3" t="s">
        <v>565</v>
      </c>
      <c r="BS235">
        <f t="shared" si="636"/>
        <v>28961</v>
      </c>
    </row>
    <row r="236" spans="1:71" x14ac:dyDescent="0.55000000000000004">
      <c r="C236" s="11" t="str">
        <f>DEC2HEX(CODE(C235),4)</f>
        <v>707A</v>
      </c>
      <c r="D236" s="10" t="str">
        <f>DEC2HEX(CODE(D235),4)</f>
        <v>707B</v>
      </c>
      <c r="E236" s="10" t="str">
        <f t="shared" ref="E236:AH236" si="689">DEC2HEX(CODE(E235),4)</f>
        <v>707C</v>
      </c>
      <c r="F236" s="10" t="str">
        <f t="shared" si="689"/>
        <v>707D</v>
      </c>
      <c r="G236" s="10" t="str">
        <f t="shared" si="689"/>
        <v>707E</v>
      </c>
      <c r="H236" s="10" t="str">
        <f t="shared" si="689"/>
        <v>7121</v>
      </c>
      <c r="I236" s="10" t="str">
        <f t="shared" si="689"/>
        <v>7122</v>
      </c>
      <c r="J236" s="10" t="str">
        <f t="shared" si="689"/>
        <v>7123</v>
      </c>
      <c r="K236" s="10" t="str">
        <f t="shared" si="689"/>
        <v>7124</v>
      </c>
      <c r="L236" s="10" t="str">
        <f t="shared" si="689"/>
        <v>7125</v>
      </c>
      <c r="M236" s="10" t="str">
        <f t="shared" si="689"/>
        <v>7126</v>
      </c>
      <c r="N236" s="10" t="str">
        <f t="shared" si="689"/>
        <v>7127</v>
      </c>
      <c r="O236" s="10" t="str">
        <f t="shared" si="689"/>
        <v>7128</v>
      </c>
      <c r="P236" s="10" t="str">
        <f t="shared" si="689"/>
        <v>7129</v>
      </c>
      <c r="Q236" s="10" t="str">
        <f t="shared" si="689"/>
        <v>712A</v>
      </c>
      <c r="R236" s="10" t="str">
        <f t="shared" si="689"/>
        <v>712B</v>
      </c>
      <c r="S236" s="11" t="str">
        <f t="shared" si="689"/>
        <v>712C</v>
      </c>
      <c r="T236" s="10" t="str">
        <f t="shared" si="689"/>
        <v>712D</v>
      </c>
      <c r="U236" s="10" t="str">
        <f t="shared" si="689"/>
        <v>712E</v>
      </c>
      <c r="V236" s="10" t="str">
        <f t="shared" si="689"/>
        <v>712F</v>
      </c>
      <c r="W236" s="10" t="str">
        <f t="shared" si="689"/>
        <v>7130</v>
      </c>
      <c r="X236" s="10" t="str">
        <f t="shared" si="689"/>
        <v>7131</v>
      </c>
      <c r="Y236" s="10" t="str">
        <f t="shared" si="689"/>
        <v>7132</v>
      </c>
      <c r="Z236" s="10" t="str">
        <f t="shared" si="689"/>
        <v>7133</v>
      </c>
      <c r="AA236" s="10" t="str">
        <f t="shared" si="689"/>
        <v>7134</v>
      </c>
      <c r="AB236" s="10" t="str">
        <f t="shared" si="689"/>
        <v>7135</v>
      </c>
      <c r="AC236" s="10" t="str">
        <f t="shared" si="689"/>
        <v>7136</v>
      </c>
      <c r="AD236" s="10" t="str">
        <f t="shared" si="689"/>
        <v>7137</v>
      </c>
      <c r="AE236" s="10" t="str">
        <f t="shared" si="689"/>
        <v>7138</v>
      </c>
      <c r="AF236" s="10" t="str">
        <f t="shared" si="689"/>
        <v>7139</v>
      </c>
      <c r="AG236" s="10" t="str">
        <f t="shared" si="689"/>
        <v>713A</v>
      </c>
      <c r="AH236" s="10" t="str">
        <f t="shared" si="689"/>
        <v>713B</v>
      </c>
      <c r="AI236" s="11" t="str">
        <f>DEC2HEX(CODE(AI235),4)</f>
        <v>713C</v>
      </c>
      <c r="AJ236" s="10" t="str">
        <f>DEC2HEX(CODE(AJ235),4)</f>
        <v>713D</v>
      </c>
      <c r="AK236" s="10" t="str">
        <f t="shared" ref="AK236:BN236" si="690">DEC2HEX(CODE(AK235),4)</f>
        <v>713E</v>
      </c>
      <c r="AL236" s="10" t="str">
        <f t="shared" si="690"/>
        <v>713F</v>
      </c>
      <c r="AM236" s="10" t="str">
        <f t="shared" si="690"/>
        <v>7140</v>
      </c>
      <c r="AN236" s="10" t="str">
        <f t="shared" si="690"/>
        <v>7141</v>
      </c>
      <c r="AO236" s="10" t="str">
        <f t="shared" si="690"/>
        <v>7142</v>
      </c>
      <c r="AP236" s="10" t="str">
        <f t="shared" si="690"/>
        <v>7143</v>
      </c>
      <c r="AQ236" s="10" t="str">
        <f t="shared" si="690"/>
        <v>7144</v>
      </c>
      <c r="AR236" s="10" t="str">
        <f t="shared" si="690"/>
        <v>7145</v>
      </c>
      <c r="AS236" s="10" t="str">
        <f t="shared" si="690"/>
        <v>7146</v>
      </c>
      <c r="AT236" s="10" t="str">
        <f t="shared" si="690"/>
        <v>7147</v>
      </c>
      <c r="AU236" s="10" t="str">
        <f t="shared" si="690"/>
        <v>7148</v>
      </c>
      <c r="AV236" s="10" t="str">
        <f t="shared" si="690"/>
        <v>7149</v>
      </c>
      <c r="AW236" s="10" t="str">
        <f t="shared" si="690"/>
        <v>714A</v>
      </c>
      <c r="AX236" s="10" t="str">
        <f t="shared" si="690"/>
        <v>714B</v>
      </c>
      <c r="AY236" s="11" t="str">
        <f t="shared" si="690"/>
        <v>714C</v>
      </c>
      <c r="AZ236" s="10" t="str">
        <f t="shared" si="690"/>
        <v>714D</v>
      </c>
      <c r="BA236" s="10" t="str">
        <f t="shared" si="690"/>
        <v>714E</v>
      </c>
      <c r="BB236" s="10" t="str">
        <f t="shared" si="690"/>
        <v>714F</v>
      </c>
      <c r="BC236" s="10" t="str">
        <f t="shared" si="690"/>
        <v>7150</v>
      </c>
      <c r="BD236" s="10" t="str">
        <f t="shared" si="690"/>
        <v>7151</v>
      </c>
      <c r="BE236" s="10" t="str">
        <f t="shared" si="690"/>
        <v>7152</v>
      </c>
      <c r="BF236" s="10" t="str">
        <f t="shared" si="690"/>
        <v>7153</v>
      </c>
      <c r="BG236" s="10" t="str">
        <f t="shared" si="690"/>
        <v>7154</v>
      </c>
      <c r="BH236" s="10" t="str">
        <f t="shared" si="690"/>
        <v>7155</v>
      </c>
      <c r="BI236" s="10" t="str">
        <f t="shared" si="690"/>
        <v>7156</v>
      </c>
      <c r="BJ236" s="10" t="str">
        <f t="shared" si="690"/>
        <v>7157</v>
      </c>
      <c r="BK236" s="10" t="str">
        <f t="shared" si="690"/>
        <v>7158</v>
      </c>
      <c r="BL236" s="10" t="str">
        <f t="shared" si="690"/>
        <v>7159</v>
      </c>
      <c r="BM236" s="10" t="str">
        <f t="shared" si="690"/>
        <v>715A</v>
      </c>
      <c r="BN236" s="10" t="str">
        <f t="shared" si="690"/>
        <v>715B</v>
      </c>
      <c r="BQ236">
        <f t="shared" si="635"/>
        <v>0</v>
      </c>
      <c r="BS236">
        <f t="shared" si="636"/>
        <v>0</v>
      </c>
    </row>
    <row r="237" spans="1:71" ht="26.5" x14ac:dyDescent="0.55000000000000004">
      <c r="A237">
        <f>A235+64*32</f>
        <v>239616</v>
      </c>
      <c r="B237" s="2" t="str">
        <f>DEC2HEX(A237,5)</f>
        <v>3A800</v>
      </c>
      <c r="C237" s="6" t="str">
        <f>CHAR(29020+C$1)</f>
        <v>驅</v>
      </c>
      <c r="D237" s="6" t="str">
        <f t="shared" ref="D237:AK237" si="691">CHAR(29020+D$1)</f>
        <v>驂</v>
      </c>
      <c r="E237" s="6" t="str">
        <f t="shared" si="691"/>
        <v>驀</v>
      </c>
      <c r="F237" s="6" t="str">
        <f t="shared" si="691"/>
        <v>驃</v>
      </c>
      <c r="G237" s="6" t="str">
        <f t="shared" si="691"/>
        <v>騾</v>
      </c>
      <c r="H237" s="6" t="str">
        <f t="shared" si="691"/>
        <v>驕</v>
      </c>
      <c r="I237" s="6" t="str">
        <f t="shared" si="691"/>
        <v>驍</v>
      </c>
      <c r="J237" s="6" t="str">
        <f t="shared" si="691"/>
        <v>驛</v>
      </c>
      <c r="K237" s="6" t="str">
        <f t="shared" si="691"/>
        <v>驗</v>
      </c>
      <c r="L237" s="6" t="str">
        <f t="shared" si="691"/>
        <v>驟</v>
      </c>
      <c r="M237" s="6" t="str">
        <f t="shared" si="691"/>
        <v>驢</v>
      </c>
      <c r="N237" s="6" t="str">
        <f t="shared" si="691"/>
        <v>驥</v>
      </c>
      <c r="O237" s="6" t="str">
        <f t="shared" si="691"/>
        <v>驤</v>
      </c>
      <c r="P237" s="6" t="str">
        <f t="shared" si="691"/>
        <v>驩</v>
      </c>
      <c r="Q237" s="6" t="str">
        <f t="shared" si="691"/>
        <v>驫</v>
      </c>
      <c r="R237" s="6" t="str">
        <f t="shared" si="691"/>
        <v>驪</v>
      </c>
      <c r="S237" s="6" t="str">
        <f t="shared" si="691"/>
        <v>骭</v>
      </c>
      <c r="T237" s="6" t="str">
        <f t="shared" si="691"/>
        <v>骰</v>
      </c>
      <c r="U237" s="6" t="str">
        <f t="shared" si="691"/>
        <v>骼</v>
      </c>
      <c r="V237" s="6" t="str">
        <f t="shared" si="691"/>
        <v>髀</v>
      </c>
      <c r="W237" s="6" t="str">
        <f t="shared" si="691"/>
        <v>髏</v>
      </c>
      <c r="X237" s="6" t="str">
        <f t="shared" si="691"/>
        <v>髑</v>
      </c>
      <c r="Y237" s="6" t="str">
        <f t="shared" si="691"/>
        <v>髓</v>
      </c>
      <c r="Z237" s="6" t="str">
        <f t="shared" si="691"/>
        <v>體</v>
      </c>
      <c r="AA237" s="6" t="str">
        <f t="shared" si="691"/>
        <v>髞</v>
      </c>
      <c r="AB237" s="6" t="str">
        <f t="shared" si="691"/>
        <v>髟</v>
      </c>
      <c r="AC237" s="6" t="str">
        <f t="shared" si="691"/>
        <v>髢</v>
      </c>
      <c r="AD237" s="6" t="str">
        <f t="shared" si="691"/>
        <v>髣</v>
      </c>
      <c r="AE237" s="6" t="str">
        <f t="shared" si="691"/>
        <v>髦</v>
      </c>
      <c r="AF237" s="6" t="str">
        <f t="shared" si="691"/>
        <v>髯</v>
      </c>
      <c r="AG237" s="6" t="str">
        <f t="shared" si="691"/>
        <v>髫</v>
      </c>
      <c r="AH237" s="6" t="str">
        <f t="shared" si="691"/>
        <v>髮</v>
      </c>
      <c r="AI237" s="6" t="str">
        <f t="shared" si="691"/>
        <v>髴</v>
      </c>
      <c r="AJ237" s="6" t="str">
        <f t="shared" si="691"/>
        <v>髱</v>
      </c>
      <c r="AK237" s="6" t="str">
        <f t="shared" si="691"/>
        <v>髷</v>
      </c>
      <c r="AL237" s="6" t="str">
        <f>CHAR(29217+AL$1-35)</f>
        <v>髻</v>
      </c>
      <c r="AM237" s="6" t="str">
        <f t="shared" ref="AM237:BN237" si="692">CHAR(29217+AM$1-35)</f>
        <v>鬆</v>
      </c>
      <c r="AN237" s="6" t="str">
        <f t="shared" si="692"/>
        <v>鬘</v>
      </c>
      <c r="AO237" s="6" t="str">
        <f t="shared" si="692"/>
        <v>鬚</v>
      </c>
      <c r="AP237" s="6" t="str">
        <f t="shared" si="692"/>
        <v>鬟</v>
      </c>
      <c r="AQ237" s="6" t="str">
        <f t="shared" si="692"/>
        <v>鬢</v>
      </c>
      <c r="AR237" s="6" t="str">
        <f t="shared" si="692"/>
        <v>鬣</v>
      </c>
      <c r="AS237" s="6" t="str">
        <f t="shared" si="692"/>
        <v>鬥</v>
      </c>
      <c r="AT237" s="6" t="str">
        <f t="shared" si="692"/>
        <v>鬧</v>
      </c>
      <c r="AU237" s="6" t="str">
        <f t="shared" si="692"/>
        <v>鬨</v>
      </c>
      <c r="AV237" s="6" t="str">
        <f t="shared" si="692"/>
        <v>鬩</v>
      </c>
      <c r="AW237" s="6" t="str">
        <f t="shared" si="692"/>
        <v>鬪</v>
      </c>
      <c r="AX237" s="6" t="str">
        <f t="shared" si="692"/>
        <v>鬮</v>
      </c>
      <c r="AY237" s="6" t="str">
        <f t="shared" si="692"/>
        <v>鬯</v>
      </c>
      <c r="AZ237" s="6" t="str">
        <f t="shared" si="692"/>
        <v>鬲</v>
      </c>
      <c r="BA237" s="6" t="str">
        <f t="shared" si="692"/>
        <v>魄</v>
      </c>
      <c r="BB237" s="6" t="str">
        <f t="shared" si="692"/>
        <v>魃</v>
      </c>
      <c r="BC237" s="6" t="str">
        <f t="shared" si="692"/>
        <v>魏</v>
      </c>
      <c r="BD237" s="6" t="str">
        <f t="shared" si="692"/>
        <v>魍</v>
      </c>
      <c r="BE237" s="6" t="str">
        <f t="shared" si="692"/>
        <v>魎</v>
      </c>
      <c r="BF237" s="6" t="str">
        <f t="shared" si="692"/>
        <v>魑</v>
      </c>
      <c r="BG237" s="6" t="str">
        <f t="shared" si="692"/>
        <v>魘</v>
      </c>
      <c r="BH237" s="6" t="str">
        <f t="shared" si="692"/>
        <v>魴</v>
      </c>
      <c r="BI237" s="6" t="str">
        <f t="shared" si="692"/>
        <v>鮓</v>
      </c>
      <c r="BJ237" s="6" t="str">
        <f t="shared" si="692"/>
        <v>鮃</v>
      </c>
      <c r="BK237" s="6" t="str">
        <f t="shared" si="692"/>
        <v>鮑</v>
      </c>
      <c r="BL237" s="6" t="str">
        <f t="shared" si="692"/>
        <v>鮖</v>
      </c>
      <c r="BM237" s="6" t="str">
        <f t="shared" si="692"/>
        <v>鮗</v>
      </c>
      <c r="BN237" s="6" t="str">
        <f t="shared" si="692"/>
        <v>鮟</v>
      </c>
      <c r="BP237" s="3" t="s">
        <v>566</v>
      </c>
      <c r="BQ237">
        <f t="shared" si="635"/>
        <v>29020</v>
      </c>
      <c r="BR237" s="3" t="s">
        <v>567</v>
      </c>
      <c r="BS237">
        <f t="shared" si="636"/>
        <v>29217</v>
      </c>
    </row>
    <row r="238" spans="1:71" x14ac:dyDescent="0.55000000000000004">
      <c r="C238" s="11" t="str">
        <f>DEC2HEX(CODE(C237),4)</f>
        <v>715C</v>
      </c>
      <c r="D238" s="10" t="str">
        <f>DEC2HEX(CODE(D237),4)</f>
        <v>715D</v>
      </c>
      <c r="E238" s="10" t="str">
        <f t="shared" ref="E238:AH238" si="693">DEC2HEX(CODE(E237),4)</f>
        <v>715E</v>
      </c>
      <c r="F238" s="10" t="str">
        <f t="shared" si="693"/>
        <v>715F</v>
      </c>
      <c r="G238" s="10" t="str">
        <f t="shared" si="693"/>
        <v>7160</v>
      </c>
      <c r="H238" s="10" t="str">
        <f t="shared" si="693"/>
        <v>7161</v>
      </c>
      <c r="I238" s="10" t="str">
        <f t="shared" si="693"/>
        <v>7162</v>
      </c>
      <c r="J238" s="10" t="str">
        <f t="shared" si="693"/>
        <v>7163</v>
      </c>
      <c r="K238" s="10" t="str">
        <f t="shared" si="693"/>
        <v>7164</v>
      </c>
      <c r="L238" s="10" t="str">
        <f t="shared" si="693"/>
        <v>7165</v>
      </c>
      <c r="M238" s="10" t="str">
        <f t="shared" si="693"/>
        <v>7166</v>
      </c>
      <c r="N238" s="10" t="str">
        <f t="shared" si="693"/>
        <v>7167</v>
      </c>
      <c r="O238" s="10" t="str">
        <f t="shared" si="693"/>
        <v>7168</v>
      </c>
      <c r="P238" s="10" t="str">
        <f t="shared" si="693"/>
        <v>7169</v>
      </c>
      <c r="Q238" s="10" t="str">
        <f t="shared" si="693"/>
        <v>716A</v>
      </c>
      <c r="R238" s="10" t="str">
        <f t="shared" si="693"/>
        <v>716B</v>
      </c>
      <c r="S238" s="11" t="str">
        <f t="shared" si="693"/>
        <v>716C</v>
      </c>
      <c r="T238" s="10" t="str">
        <f t="shared" si="693"/>
        <v>716D</v>
      </c>
      <c r="U238" s="10" t="str">
        <f t="shared" si="693"/>
        <v>716E</v>
      </c>
      <c r="V238" s="10" t="str">
        <f t="shared" si="693"/>
        <v>716F</v>
      </c>
      <c r="W238" s="10" t="str">
        <f t="shared" si="693"/>
        <v>7170</v>
      </c>
      <c r="X238" s="10" t="str">
        <f t="shared" si="693"/>
        <v>7171</v>
      </c>
      <c r="Y238" s="10" t="str">
        <f t="shared" si="693"/>
        <v>7172</v>
      </c>
      <c r="Z238" s="10" t="str">
        <f t="shared" si="693"/>
        <v>7173</v>
      </c>
      <c r="AA238" s="10" t="str">
        <f t="shared" si="693"/>
        <v>7174</v>
      </c>
      <c r="AB238" s="10" t="str">
        <f t="shared" si="693"/>
        <v>7175</v>
      </c>
      <c r="AC238" s="10" t="str">
        <f t="shared" si="693"/>
        <v>7176</v>
      </c>
      <c r="AD238" s="10" t="str">
        <f t="shared" si="693"/>
        <v>7177</v>
      </c>
      <c r="AE238" s="10" t="str">
        <f t="shared" si="693"/>
        <v>7178</v>
      </c>
      <c r="AF238" s="10" t="str">
        <f t="shared" si="693"/>
        <v>7179</v>
      </c>
      <c r="AG238" s="10" t="str">
        <f t="shared" si="693"/>
        <v>717A</v>
      </c>
      <c r="AH238" s="10" t="str">
        <f t="shared" si="693"/>
        <v>717B</v>
      </c>
      <c r="AI238" s="11" t="str">
        <f>DEC2HEX(CODE(AI237),4)</f>
        <v>717C</v>
      </c>
      <c r="AJ238" s="10" t="str">
        <f>DEC2HEX(CODE(AJ237),4)</f>
        <v>717D</v>
      </c>
      <c r="AK238" s="10" t="str">
        <f t="shared" ref="AK238:BN238" si="694">DEC2HEX(CODE(AK237),4)</f>
        <v>717E</v>
      </c>
      <c r="AL238" s="10" t="str">
        <f t="shared" si="694"/>
        <v>7221</v>
      </c>
      <c r="AM238" s="10" t="str">
        <f t="shared" si="694"/>
        <v>7222</v>
      </c>
      <c r="AN238" s="10" t="str">
        <f t="shared" si="694"/>
        <v>7223</v>
      </c>
      <c r="AO238" s="10" t="str">
        <f t="shared" si="694"/>
        <v>7224</v>
      </c>
      <c r="AP238" s="10" t="str">
        <f t="shared" si="694"/>
        <v>7225</v>
      </c>
      <c r="AQ238" s="10" t="str">
        <f t="shared" si="694"/>
        <v>7226</v>
      </c>
      <c r="AR238" s="10" t="str">
        <f t="shared" si="694"/>
        <v>7227</v>
      </c>
      <c r="AS238" s="10" t="str">
        <f t="shared" si="694"/>
        <v>7228</v>
      </c>
      <c r="AT238" s="10" t="str">
        <f t="shared" si="694"/>
        <v>7229</v>
      </c>
      <c r="AU238" s="10" t="str">
        <f t="shared" si="694"/>
        <v>722A</v>
      </c>
      <c r="AV238" s="10" t="str">
        <f t="shared" si="694"/>
        <v>722B</v>
      </c>
      <c r="AW238" s="10" t="str">
        <f t="shared" si="694"/>
        <v>722C</v>
      </c>
      <c r="AX238" s="10" t="str">
        <f t="shared" si="694"/>
        <v>722D</v>
      </c>
      <c r="AY238" s="11" t="str">
        <f t="shared" si="694"/>
        <v>722E</v>
      </c>
      <c r="AZ238" s="10" t="str">
        <f t="shared" si="694"/>
        <v>722F</v>
      </c>
      <c r="BA238" s="10" t="str">
        <f t="shared" si="694"/>
        <v>7230</v>
      </c>
      <c r="BB238" s="10" t="str">
        <f t="shared" si="694"/>
        <v>7231</v>
      </c>
      <c r="BC238" s="10" t="str">
        <f t="shared" si="694"/>
        <v>7232</v>
      </c>
      <c r="BD238" s="10" t="str">
        <f t="shared" si="694"/>
        <v>7233</v>
      </c>
      <c r="BE238" s="10" t="str">
        <f t="shared" si="694"/>
        <v>7234</v>
      </c>
      <c r="BF238" s="10" t="str">
        <f t="shared" si="694"/>
        <v>7235</v>
      </c>
      <c r="BG238" s="10" t="str">
        <f t="shared" si="694"/>
        <v>7236</v>
      </c>
      <c r="BH238" s="10" t="str">
        <f t="shared" si="694"/>
        <v>7237</v>
      </c>
      <c r="BI238" s="10" t="str">
        <f t="shared" si="694"/>
        <v>7238</v>
      </c>
      <c r="BJ238" s="10" t="str">
        <f t="shared" si="694"/>
        <v>7239</v>
      </c>
      <c r="BK238" s="10" t="str">
        <f t="shared" si="694"/>
        <v>723A</v>
      </c>
      <c r="BL238" s="10" t="str">
        <f t="shared" si="694"/>
        <v>723B</v>
      </c>
      <c r="BM238" s="10" t="str">
        <f t="shared" si="694"/>
        <v>723C</v>
      </c>
      <c r="BN238" s="10" t="str">
        <f t="shared" si="694"/>
        <v>723D</v>
      </c>
      <c r="BQ238">
        <f t="shared" si="635"/>
        <v>0</v>
      </c>
      <c r="BS238">
        <f t="shared" si="636"/>
        <v>0</v>
      </c>
    </row>
    <row r="239" spans="1:71" ht="26.5" x14ac:dyDescent="0.55000000000000004">
      <c r="A239">
        <f>A237+64*32</f>
        <v>241664</v>
      </c>
      <c r="B239" s="2" t="str">
        <f>DEC2HEX(A239,5)</f>
        <v>3B000</v>
      </c>
      <c r="C239" s="6" t="str">
        <f>CHAR(29246+C$1)</f>
        <v>鮠</v>
      </c>
      <c r="D239" s="6" t="str">
        <f t="shared" ref="D239:BN239" si="695">CHAR(29246+D$1)</f>
        <v>鮨</v>
      </c>
      <c r="E239" s="6" t="str">
        <f t="shared" si="695"/>
        <v>鮴</v>
      </c>
      <c r="F239" s="6" t="str">
        <f t="shared" si="695"/>
        <v>鯀</v>
      </c>
      <c r="G239" s="6" t="str">
        <f t="shared" si="695"/>
        <v>鯊</v>
      </c>
      <c r="H239" s="6" t="str">
        <f t="shared" si="695"/>
        <v>鮹</v>
      </c>
      <c r="I239" s="6" t="str">
        <f t="shared" si="695"/>
        <v>鯆</v>
      </c>
      <c r="J239" s="6" t="str">
        <f t="shared" si="695"/>
        <v>鯏</v>
      </c>
      <c r="K239" s="6" t="str">
        <f t="shared" si="695"/>
        <v>鯑</v>
      </c>
      <c r="L239" s="6" t="str">
        <f t="shared" si="695"/>
        <v>鯒</v>
      </c>
      <c r="M239" s="6" t="str">
        <f t="shared" si="695"/>
        <v>鯣</v>
      </c>
      <c r="N239" s="6" t="str">
        <f t="shared" si="695"/>
        <v>鯢</v>
      </c>
      <c r="O239" s="6" t="str">
        <f t="shared" si="695"/>
        <v>鯤</v>
      </c>
      <c r="P239" s="6" t="str">
        <f t="shared" si="695"/>
        <v>鯔</v>
      </c>
      <c r="Q239" s="6" t="str">
        <f t="shared" si="695"/>
        <v>鯡</v>
      </c>
      <c r="R239" s="6" t="str">
        <f t="shared" si="695"/>
        <v>鰺</v>
      </c>
      <c r="S239" s="6" t="str">
        <f t="shared" si="695"/>
        <v>鯲</v>
      </c>
      <c r="T239" s="6" t="str">
        <f t="shared" si="695"/>
        <v>鯱</v>
      </c>
      <c r="U239" s="6" t="str">
        <f t="shared" si="695"/>
        <v>鯰</v>
      </c>
      <c r="V239" s="6" t="str">
        <f t="shared" si="695"/>
        <v>鰕</v>
      </c>
      <c r="W239" s="6" t="str">
        <f t="shared" si="695"/>
        <v>鰔</v>
      </c>
      <c r="X239" s="6" t="str">
        <f t="shared" si="695"/>
        <v>鰉</v>
      </c>
      <c r="Y239" s="6" t="str">
        <f t="shared" si="695"/>
        <v>鰓</v>
      </c>
      <c r="Z239" s="6" t="str">
        <f t="shared" si="695"/>
        <v>鰌</v>
      </c>
      <c r="AA239" s="6" t="str">
        <f t="shared" si="695"/>
        <v>鰆</v>
      </c>
      <c r="AB239" s="6" t="str">
        <f t="shared" si="695"/>
        <v>鰈</v>
      </c>
      <c r="AC239" s="6" t="str">
        <f t="shared" si="695"/>
        <v>鰒</v>
      </c>
      <c r="AD239" s="6" t="str">
        <f t="shared" si="695"/>
        <v>鰊</v>
      </c>
      <c r="AE239" s="6" t="str">
        <f t="shared" si="695"/>
        <v>鰄</v>
      </c>
      <c r="AF239" s="6" t="str">
        <f t="shared" si="695"/>
        <v>鰮</v>
      </c>
      <c r="AG239" s="6" t="str">
        <f t="shared" si="695"/>
        <v>鰛</v>
      </c>
      <c r="AH239" s="6" t="str">
        <f t="shared" si="695"/>
        <v>鰥</v>
      </c>
      <c r="AI239" s="6" t="str">
        <f t="shared" si="695"/>
        <v>鰤</v>
      </c>
      <c r="AJ239" s="6" t="str">
        <f t="shared" si="695"/>
        <v>鰡</v>
      </c>
      <c r="AK239" s="6" t="str">
        <f t="shared" si="695"/>
        <v>鰰</v>
      </c>
      <c r="AL239" s="6" t="str">
        <f t="shared" si="695"/>
        <v>鱇</v>
      </c>
      <c r="AM239" s="6" t="str">
        <f t="shared" si="695"/>
        <v>鰲</v>
      </c>
      <c r="AN239" s="6" t="str">
        <f t="shared" si="695"/>
        <v>鱆</v>
      </c>
      <c r="AO239" s="6" t="str">
        <f t="shared" si="695"/>
        <v>鰾</v>
      </c>
      <c r="AP239" s="6" t="str">
        <f t="shared" si="695"/>
        <v>鱚</v>
      </c>
      <c r="AQ239" s="6" t="str">
        <f t="shared" si="695"/>
        <v>鱠</v>
      </c>
      <c r="AR239" s="6" t="str">
        <f t="shared" si="695"/>
        <v>鱧</v>
      </c>
      <c r="AS239" s="6" t="str">
        <f t="shared" si="695"/>
        <v>鱶</v>
      </c>
      <c r="AT239" s="6" t="str">
        <f t="shared" si="695"/>
        <v>鱸</v>
      </c>
      <c r="AU239" s="6" t="str">
        <f t="shared" si="695"/>
        <v>鳧</v>
      </c>
      <c r="AV239" s="6" t="str">
        <f t="shared" si="695"/>
        <v>鳬</v>
      </c>
      <c r="AW239" s="6" t="str">
        <f t="shared" si="695"/>
        <v>鳰</v>
      </c>
      <c r="AX239" s="6" t="str">
        <f t="shared" si="695"/>
        <v>鴉</v>
      </c>
      <c r="AY239" s="6" t="str">
        <f t="shared" si="695"/>
        <v>鴈</v>
      </c>
      <c r="AZ239" s="6" t="str">
        <f t="shared" si="695"/>
        <v>鳫</v>
      </c>
      <c r="BA239" s="6" t="str">
        <f t="shared" si="695"/>
        <v>鴃</v>
      </c>
      <c r="BB239" s="6" t="str">
        <f t="shared" si="695"/>
        <v>鴆</v>
      </c>
      <c r="BC239" s="6" t="str">
        <f t="shared" si="695"/>
        <v>鴪</v>
      </c>
      <c r="BD239" s="6" t="str">
        <f t="shared" si="695"/>
        <v>鴦</v>
      </c>
      <c r="BE239" s="6" t="str">
        <f t="shared" si="695"/>
        <v>鶯</v>
      </c>
      <c r="BF239" s="6" t="str">
        <f t="shared" si="695"/>
        <v>鴣</v>
      </c>
      <c r="BG239" s="6" t="str">
        <f t="shared" si="695"/>
        <v>鴟</v>
      </c>
      <c r="BH239" s="6" t="str">
        <f t="shared" si="695"/>
        <v>鵄</v>
      </c>
      <c r="BI239" s="6" t="str">
        <f t="shared" si="695"/>
        <v>鴕</v>
      </c>
      <c r="BJ239" s="6" t="str">
        <f t="shared" si="695"/>
        <v>鴒</v>
      </c>
      <c r="BK239" s="6" t="str">
        <f t="shared" si="695"/>
        <v>鵁</v>
      </c>
      <c r="BL239" s="6" t="str">
        <f t="shared" si="695"/>
        <v>鴿</v>
      </c>
      <c r="BM239" s="6" t="str">
        <f t="shared" si="695"/>
        <v>鴾</v>
      </c>
      <c r="BN239" s="6" t="str">
        <f t="shared" si="695"/>
        <v>鵆</v>
      </c>
      <c r="BP239" s="3" t="s">
        <v>568</v>
      </c>
      <c r="BQ239">
        <f t="shared" si="635"/>
        <v>29246</v>
      </c>
      <c r="BS239">
        <f t="shared" si="636"/>
        <v>0</v>
      </c>
    </row>
    <row r="240" spans="1:71" x14ac:dyDescent="0.55000000000000004">
      <c r="C240" s="11" t="str">
        <f>DEC2HEX(CODE(C239),4)</f>
        <v>723E</v>
      </c>
      <c r="D240" s="10" t="str">
        <f>DEC2HEX(CODE(D239),4)</f>
        <v>723F</v>
      </c>
      <c r="E240" s="10" t="str">
        <f t="shared" ref="E240:AH240" si="696">DEC2HEX(CODE(E239),4)</f>
        <v>7240</v>
      </c>
      <c r="F240" s="10" t="str">
        <f t="shared" si="696"/>
        <v>7241</v>
      </c>
      <c r="G240" s="10" t="str">
        <f t="shared" si="696"/>
        <v>7242</v>
      </c>
      <c r="H240" s="10" t="str">
        <f t="shared" si="696"/>
        <v>7243</v>
      </c>
      <c r="I240" s="10" t="str">
        <f t="shared" si="696"/>
        <v>7244</v>
      </c>
      <c r="J240" s="10" t="str">
        <f t="shared" si="696"/>
        <v>7245</v>
      </c>
      <c r="K240" s="10" t="str">
        <f t="shared" si="696"/>
        <v>7246</v>
      </c>
      <c r="L240" s="10" t="str">
        <f t="shared" si="696"/>
        <v>7247</v>
      </c>
      <c r="M240" s="10" t="str">
        <f t="shared" si="696"/>
        <v>7248</v>
      </c>
      <c r="N240" s="10" t="str">
        <f t="shared" si="696"/>
        <v>7249</v>
      </c>
      <c r="O240" s="10" t="str">
        <f t="shared" si="696"/>
        <v>724A</v>
      </c>
      <c r="P240" s="10" t="str">
        <f t="shared" si="696"/>
        <v>724B</v>
      </c>
      <c r="Q240" s="10" t="str">
        <f t="shared" si="696"/>
        <v>724C</v>
      </c>
      <c r="R240" s="10" t="str">
        <f t="shared" si="696"/>
        <v>724D</v>
      </c>
      <c r="S240" s="11" t="str">
        <f t="shared" si="696"/>
        <v>724E</v>
      </c>
      <c r="T240" s="10" t="str">
        <f t="shared" si="696"/>
        <v>724F</v>
      </c>
      <c r="U240" s="10" t="str">
        <f t="shared" si="696"/>
        <v>7250</v>
      </c>
      <c r="V240" s="10" t="str">
        <f t="shared" si="696"/>
        <v>7251</v>
      </c>
      <c r="W240" s="10" t="str">
        <f t="shared" si="696"/>
        <v>7252</v>
      </c>
      <c r="X240" s="10" t="str">
        <f t="shared" si="696"/>
        <v>7253</v>
      </c>
      <c r="Y240" s="10" t="str">
        <f t="shared" si="696"/>
        <v>7254</v>
      </c>
      <c r="Z240" s="10" t="str">
        <f t="shared" si="696"/>
        <v>7255</v>
      </c>
      <c r="AA240" s="10" t="str">
        <f t="shared" si="696"/>
        <v>7256</v>
      </c>
      <c r="AB240" s="10" t="str">
        <f t="shared" si="696"/>
        <v>7257</v>
      </c>
      <c r="AC240" s="10" t="str">
        <f t="shared" si="696"/>
        <v>7258</v>
      </c>
      <c r="AD240" s="10" t="str">
        <f t="shared" si="696"/>
        <v>7259</v>
      </c>
      <c r="AE240" s="10" t="str">
        <f t="shared" si="696"/>
        <v>725A</v>
      </c>
      <c r="AF240" s="10" t="str">
        <f t="shared" si="696"/>
        <v>725B</v>
      </c>
      <c r="AG240" s="10" t="str">
        <f t="shared" si="696"/>
        <v>725C</v>
      </c>
      <c r="AH240" s="10" t="str">
        <f t="shared" si="696"/>
        <v>725D</v>
      </c>
      <c r="AI240" s="11" t="str">
        <f>DEC2HEX(CODE(AI239),4)</f>
        <v>725E</v>
      </c>
      <c r="AJ240" s="10" t="str">
        <f>DEC2HEX(CODE(AJ239),4)</f>
        <v>725F</v>
      </c>
      <c r="AK240" s="10" t="str">
        <f t="shared" ref="AK240:BN240" si="697">DEC2HEX(CODE(AK239),4)</f>
        <v>7260</v>
      </c>
      <c r="AL240" s="10" t="str">
        <f t="shared" si="697"/>
        <v>7261</v>
      </c>
      <c r="AM240" s="10" t="str">
        <f t="shared" si="697"/>
        <v>7262</v>
      </c>
      <c r="AN240" s="10" t="str">
        <f t="shared" si="697"/>
        <v>7263</v>
      </c>
      <c r="AO240" s="10" t="str">
        <f t="shared" si="697"/>
        <v>7264</v>
      </c>
      <c r="AP240" s="10" t="str">
        <f t="shared" si="697"/>
        <v>7265</v>
      </c>
      <c r="AQ240" s="10" t="str">
        <f t="shared" si="697"/>
        <v>7266</v>
      </c>
      <c r="AR240" s="10" t="str">
        <f t="shared" si="697"/>
        <v>7267</v>
      </c>
      <c r="AS240" s="10" t="str">
        <f t="shared" si="697"/>
        <v>7268</v>
      </c>
      <c r="AT240" s="10" t="str">
        <f t="shared" si="697"/>
        <v>7269</v>
      </c>
      <c r="AU240" s="10" t="str">
        <f t="shared" si="697"/>
        <v>726A</v>
      </c>
      <c r="AV240" s="10" t="str">
        <f t="shared" si="697"/>
        <v>726B</v>
      </c>
      <c r="AW240" s="10" t="str">
        <f t="shared" si="697"/>
        <v>726C</v>
      </c>
      <c r="AX240" s="10" t="str">
        <f t="shared" si="697"/>
        <v>726D</v>
      </c>
      <c r="AY240" s="11" t="str">
        <f t="shared" si="697"/>
        <v>726E</v>
      </c>
      <c r="AZ240" s="10" t="str">
        <f t="shared" si="697"/>
        <v>726F</v>
      </c>
      <c r="BA240" s="10" t="str">
        <f t="shared" si="697"/>
        <v>7270</v>
      </c>
      <c r="BB240" s="10" t="str">
        <f t="shared" si="697"/>
        <v>7271</v>
      </c>
      <c r="BC240" s="10" t="str">
        <f t="shared" si="697"/>
        <v>7272</v>
      </c>
      <c r="BD240" s="10" t="str">
        <f t="shared" si="697"/>
        <v>7273</v>
      </c>
      <c r="BE240" s="10" t="str">
        <f t="shared" si="697"/>
        <v>7274</v>
      </c>
      <c r="BF240" s="10" t="str">
        <f t="shared" si="697"/>
        <v>7275</v>
      </c>
      <c r="BG240" s="10" t="str">
        <f t="shared" si="697"/>
        <v>7276</v>
      </c>
      <c r="BH240" s="10" t="str">
        <f t="shared" si="697"/>
        <v>7277</v>
      </c>
      <c r="BI240" s="10" t="str">
        <f t="shared" si="697"/>
        <v>7278</v>
      </c>
      <c r="BJ240" s="10" t="str">
        <f t="shared" si="697"/>
        <v>7279</v>
      </c>
      <c r="BK240" s="10" t="str">
        <f t="shared" si="697"/>
        <v>727A</v>
      </c>
      <c r="BL240" s="10" t="str">
        <f t="shared" si="697"/>
        <v>727B</v>
      </c>
      <c r="BM240" s="10" t="str">
        <f t="shared" si="697"/>
        <v>727C</v>
      </c>
      <c r="BN240" s="10" t="str">
        <f t="shared" si="697"/>
        <v>727D</v>
      </c>
      <c r="BQ240">
        <f t="shared" si="635"/>
        <v>0</v>
      </c>
      <c r="BS240">
        <f t="shared" si="636"/>
        <v>0</v>
      </c>
    </row>
    <row r="241" spans="1:71" ht="26.5" x14ac:dyDescent="0.55000000000000004">
      <c r="A241">
        <f>A239+64*32</f>
        <v>243712</v>
      </c>
      <c r="B241" s="2" t="str">
        <f>DEC2HEX(A241,5)</f>
        <v>3B800</v>
      </c>
      <c r="C241" s="6" t="str">
        <f>CHAR(29310+C$1)</f>
        <v>鵈</v>
      </c>
      <c r="D241" s="6" t="str">
        <f>CHAR(29473+D$1-1)</f>
        <v>鵝</v>
      </c>
      <c r="E241" s="6" t="str">
        <f t="shared" ref="E241:BN241" si="698">CHAR(29473+E$1-1)</f>
        <v>鵞</v>
      </c>
      <c r="F241" s="6" t="str">
        <f t="shared" si="698"/>
        <v>鵤</v>
      </c>
      <c r="G241" s="6" t="str">
        <f t="shared" si="698"/>
        <v>鵑</v>
      </c>
      <c r="H241" s="6" t="str">
        <f t="shared" si="698"/>
        <v>鵐</v>
      </c>
      <c r="I241" s="6" t="str">
        <f t="shared" si="698"/>
        <v>鵙</v>
      </c>
      <c r="J241" s="6" t="str">
        <f t="shared" si="698"/>
        <v>鵲</v>
      </c>
      <c r="K241" s="6" t="str">
        <f t="shared" si="698"/>
        <v>鶉</v>
      </c>
      <c r="L241" s="6" t="str">
        <f t="shared" si="698"/>
        <v>鶇</v>
      </c>
      <c r="M241" s="6" t="str">
        <f t="shared" si="698"/>
        <v>鶫</v>
      </c>
      <c r="N241" s="6" t="str">
        <f t="shared" si="698"/>
        <v>鵯</v>
      </c>
      <c r="O241" s="6" t="str">
        <f t="shared" si="698"/>
        <v>鵺</v>
      </c>
      <c r="P241" s="6" t="str">
        <f t="shared" si="698"/>
        <v>鶚</v>
      </c>
      <c r="Q241" s="6" t="str">
        <f t="shared" si="698"/>
        <v>鶤</v>
      </c>
      <c r="R241" s="6" t="str">
        <f t="shared" si="698"/>
        <v>鶩</v>
      </c>
      <c r="S241" s="6" t="str">
        <f t="shared" si="698"/>
        <v>鶲</v>
      </c>
      <c r="T241" s="6" t="str">
        <f t="shared" si="698"/>
        <v>鷄</v>
      </c>
      <c r="U241" s="6" t="str">
        <f t="shared" si="698"/>
        <v>鷁</v>
      </c>
      <c r="V241" s="6" t="str">
        <f t="shared" si="698"/>
        <v>鶻</v>
      </c>
      <c r="W241" s="6" t="str">
        <f t="shared" si="698"/>
        <v>鶸</v>
      </c>
      <c r="X241" s="6" t="str">
        <f t="shared" si="698"/>
        <v>鶺</v>
      </c>
      <c r="Y241" s="6" t="str">
        <f t="shared" si="698"/>
        <v>鷆</v>
      </c>
      <c r="Z241" s="6" t="str">
        <f t="shared" si="698"/>
        <v>鷏</v>
      </c>
      <c r="AA241" s="6" t="str">
        <f t="shared" si="698"/>
        <v>鷂</v>
      </c>
      <c r="AB241" s="6" t="str">
        <f t="shared" si="698"/>
        <v>鷙</v>
      </c>
      <c r="AC241" s="6" t="str">
        <f t="shared" si="698"/>
        <v>鷓</v>
      </c>
      <c r="AD241" s="6" t="str">
        <f t="shared" si="698"/>
        <v>鷸</v>
      </c>
      <c r="AE241" s="6" t="str">
        <f t="shared" si="698"/>
        <v>鷦</v>
      </c>
      <c r="AF241" s="6" t="str">
        <f t="shared" si="698"/>
        <v>鷭</v>
      </c>
      <c r="AG241" s="6" t="str">
        <f t="shared" si="698"/>
        <v>鷯</v>
      </c>
      <c r="AH241" s="6" t="str">
        <f t="shared" si="698"/>
        <v>鷽</v>
      </c>
      <c r="AI241" s="6" t="str">
        <f t="shared" si="698"/>
        <v>鸚</v>
      </c>
      <c r="AJ241" s="6" t="str">
        <f t="shared" si="698"/>
        <v>鸛</v>
      </c>
      <c r="AK241" s="6" t="str">
        <f t="shared" si="698"/>
        <v>鸞</v>
      </c>
      <c r="AL241" s="6" t="str">
        <f t="shared" si="698"/>
        <v>鹵</v>
      </c>
      <c r="AM241" s="6" t="str">
        <f t="shared" si="698"/>
        <v>鹹</v>
      </c>
      <c r="AN241" s="6" t="str">
        <f t="shared" si="698"/>
        <v>鹽</v>
      </c>
      <c r="AO241" s="6" t="str">
        <f t="shared" si="698"/>
        <v>麁</v>
      </c>
      <c r="AP241" s="6" t="str">
        <f t="shared" si="698"/>
        <v>麈</v>
      </c>
      <c r="AQ241" s="6" t="str">
        <f t="shared" si="698"/>
        <v>麋</v>
      </c>
      <c r="AR241" s="6" t="str">
        <f t="shared" si="698"/>
        <v>麌</v>
      </c>
      <c r="AS241" s="6" t="str">
        <f t="shared" si="698"/>
        <v>麒</v>
      </c>
      <c r="AT241" s="6" t="str">
        <f t="shared" si="698"/>
        <v>麕</v>
      </c>
      <c r="AU241" s="6" t="str">
        <f t="shared" si="698"/>
        <v>麑</v>
      </c>
      <c r="AV241" s="6" t="str">
        <f t="shared" si="698"/>
        <v>麝</v>
      </c>
      <c r="AW241" s="6" t="str">
        <f t="shared" si="698"/>
        <v>麥</v>
      </c>
      <c r="AX241" s="6" t="str">
        <f t="shared" si="698"/>
        <v>麩</v>
      </c>
      <c r="AY241" s="6" t="str">
        <f t="shared" si="698"/>
        <v>麸</v>
      </c>
      <c r="AZ241" s="6" t="str">
        <f t="shared" si="698"/>
        <v>麪</v>
      </c>
      <c r="BA241" s="6" t="str">
        <f t="shared" si="698"/>
        <v>麭</v>
      </c>
      <c r="BB241" s="6" t="str">
        <f t="shared" si="698"/>
        <v>靡</v>
      </c>
      <c r="BC241" s="6" t="str">
        <f t="shared" si="698"/>
        <v>黌</v>
      </c>
      <c r="BD241" s="6" t="str">
        <f t="shared" si="698"/>
        <v>黎</v>
      </c>
      <c r="BE241" s="6" t="str">
        <f t="shared" si="698"/>
        <v>黏</v>
      </c>
      <c r="BF241" s="6" t="str">
        <f t="shared" si="698"/>
        <v>黐</v>
      </c>
      <c r="BG241" s="6" t="str">
        <f t="shared" si="698"/>
        <v>黔</v>
      </c>
      <c r="BH241" s="6" t="str">
        <f t="shared" si="698"/>
        <v>黜</v>
      </c>
      <c r="BI241" s="6" t="str">
        <f t="shared" si="698"/>
        <v>點</v>
      </c>
      <c r="BJ241" s="6" t="str">
        <f t="shared" si="698"/>
        <v>黝</v>
      </c>
      <c r="BK241" s="6" t="str">
        <f t="shared" si="698"/>
        <v>黠</v>
      </c>
      <c r="BL241" s="6" t="str">
        <f t="shared" si="698"/>
        <v>黥</v>
      </c>
      <c r="BM241" s="6" t="str">
        <f t="shared" si="698"/>
        <v>黨</v>
      </c>
      <c r="BN241" s="6" t="str">
        <f t="shared" si="698"/>
        <v>黯</v>
      </c>
      <c r="BP241" s="3" t="s">
        <v>569</v>
      </c>
      <c r="BQ241">
        <f t="shared" si="635"/>
        <v>29310</v>
      </c>
      <c r="BR241" s="3" t="s">
        <v>570</v>
      </c>
      <c r="BS241">
        <f t="shared" si="636"/>
        <v>29473</v>
      </c>
    </row>
    <row r="242" spans="1:71" x14ac:dyDescent="0.55000000000000004">
      <c r="C242" s="11" t="str">
        <f>DEC2HEX(CODE(C241),4)</f>
        <v>727E</v>
      </c>
      <c r="D242" s="10" t="str">
        <f>DEC2HEX(CODE(D241),4)</f>
        <v>7321</v>
      </c>
      <c r="E242" s="10" t="str">
        <f t="shared" ref="E242:AH252" si="699">DEC2HEX(CODE(E241),4)</f>
        <v>7322</v>
      </c>
      <c r="F242" s="10" t="str">
        <f t="shared" si="699"/>
        <v>7323</v>
      </c>
      <c r="G242" s="10" t="str">
        <f t="shared" si="699"/>
        <v>7324</v>
      </c>
      <c r="H242" s="10" t="str">
        <f t="shared" si="699"/>
        <v>7325</v>
      </c>
      <c r="I242" s="10" t="str">
        <f t="shared" si="699"/>
        <v>7326</v>
      </c>
      <c r="J242" s="10" t="str">
        <f t="shared" si="699"/>
        <v>7327</v>
      </c>
      <c r="K242" s="10" t="str">
        <f t="shared" si="699"/>
        <v>7328</v>
      </c>
      <c r="L242" s="10" t="str">
        <f t="shared" si="699"/>
        <v>7329</v>
      </c>
      <c r="M242" s="10" t="str">
        <f t="shared" si="699"/>
        <v>732A</v>
      </c>
      <c r="N242" s="10" t="str">
        <f t="shared" si="699"/>
        <v>732B</v>
      </c>
      <c r="O242" s="10" t="str">
        <f t="shared" si="699"/>
        <v>732C</v>
      </c>
      <c r="P242" s="10" t="str">
        <f t="shared" si="699"/>
        <v>732D</v>
      </c>
      <c r="Q242" s="10" t="str">
        <f t="shared" si="699"/>
        <v>732E</v>
      </c>
      <c r="R242" s="10" t="str">
        <f t="shared" si="699"/>
        <v>732F</v>
      </c>
      <c r="S242" s="11" t="str">
        <f t="shared" si="699"/>
        <v>7330</v>
      </c>
      <c r="T242" s="10" t="str">
        <f t="shared" si="699"/>
        <v>7331</v>
      </c>
      <c r="U242" s="10" t="str">
        <f t="shared" si="699"/>
        <v>7332</v>
      </c>
      <c r="V242" s="10" t="str">
        <f t="shared" si="699"/>
        <v>7333</v>
      </c>
      <c r="W242" s="10" t="str">
        <f t="shared" si="699"/>
        <v>7334</v>
      </c>
      <c r="X242" s="10" t="str">
        <f t="shared" si="699"/>
        <v>7335</v>
      </c>
      <c r="Y242" s="10" t="str">
        <f t="shared" si="699"/>
        <v>7336</v>
      </c>
      <c r="Z242" s="10" t="str">
        <f t="shared" si="699"/>
        <v>7337</v>
      </c>
      <c r="AA242" s="10" t="str">
        <f t="shared" si="699"/>
        <v>7338</v>
      </c>
      <c r="AB242" s="10" t="str">
        <f t="shared" si="699"/>
        <v>7339</v>
      </c>
      <c r="AC242" s="10" t="str">
        <f t="shared" si="699"/>
        <v>733A</v>
      </c>
      <c r="AD242" s="10" t="str">
        <f t="shared" si="699"/>
        <v>733B</v>
      </c>
      <c r="AE242" s="10" t="str">
        <f t="shared" si="699"/>
        <v>733C</v>
      </c>
      <c r="AF242" s="10" t="str">
        <f t="shared" si="699"/>
        <v>733D</v>
      </c>
      <c r="AG242" s="10" t="str">
        <f t="shared" si="699"/>
        <v>733E</v>
      </c>
      <c r="AH242" s="10" t="str">
        <f t="shared" si="699"/>
        <v>733F</v>
      </c>
      <c r="AI242" s="11" t="str">
        <f>DEC2HEX(CODE(AI241),4)</f>
        <v>7340</v>
      </c>
      <c r="AJ242" s="10" t="str">
        <f>DEC2HEX(CODE(AJ241),4)</f>
        <v>7341</v>
      </c>
      <c r="AK242" s="10" t="str">
        <f t="shared" ref="AK242:BN252" si="700">DEC2HEX(CODE(AK241),4)</f>
        <v>7342</v>
      </c>
      <c r="AL242" s="10" t="str">
        <f t="shared" si="700"/>
        <v>7343</v>
      </c>
      <c r="AM242" s="10" t="str">
        <f t="shared" si="700"/>
        <v>7344</v>
      </c>
      <c r="AN242" s="10" t="str">
        <f t="shared" si="700"/>
        <v>7345</v>
      </c>
      <c r="AO242" s="10" t="str">
        <f t="shared" si="700"/>
        <v>7346</v>
      </c>
      <c r="AP242" s="10" t="str">
        <f t="shared" si="700"/>
        <v>7347</v>
      </c>
      <c r="AQ242" s="10" t="str">
        <f t="shared" si="700"/>
        <v>7348</v>
      </c>
      <c r="AR242" s="10" t="str">
        <f t="shared" si="700"/>
        <v>7349</v>
      </c>
      <c r="AS242" s="10" t="str">
        <f t="shared" si="700"/>
        <v>734A</v>
      </c>
      <c r="AT242" s="10" t="str">
        <f t="shared" si="700"/>
        <v>734B</v>
      </c>
      <c r="AU242" s="10" t="str">
        <f t="shared" si="700"/>
        <v>734C</v>
      </c>
      <c r="AV242" s="10" t="str">
        <f t="shared" si="700"/>
        <v>734D</v>
      </c>
      <c r="AW242" s="10" t="str">
        <f t="shared" si="700"/>
        <v>734E</v>
      </c>
      <c r="AX242" s="10" t="str">
        <f t="shared" si="700"/>
        <v>734F</v>
      </c>
      <c r="AY242" s="11" t="str">
        <f t="shared" si="700"/>
        <v>7350</v>
      </c>
      <c r="AZ242" s="10" t="str">
        <f t="shared" si="700"/>
        <v>7351</v>
      </c>
      <c r="BA242" s="10" t="str">
        <f t="shared" si="700"/>
        <v>7352</v>
      </c>
      <c r="BB242" s="10" t="str">
        <f t="shared" si="700"/>
        <v>7353</v>
      </c>
      <c r="BC242" s="10" t="str">
        <f t="shared" si="700"/>
        <v>7354</v>
      </c>
      <c r="BD242" s="10" t="str">
        <f t="shared" si="700"/>
        <v>7355</v>
      </c>
      <c r="BE242" s="10" t="str">
        <f t="shared" si="700"/>
        <v>7356</v>
      </c>
      <c r="BF242" s="10" t="str">
        <f t="shared" si="700"/>
        <v>7357</v>
      </c>
      <c r="BG242" s="10" t="str">
        <f t="shared" si="700"/>
        <v>7358</v>
      </c>
      <c r="BH242" s="10" t="str">
        <f t="shared" si="700"/>
        <v>7359</v>
      </c>
      <c r="BI242" s="10" t="str">
        <f t="shared" si="700"/>
        <v>735A</v>
      </c>
      <c r="BJ242" s="10" t="str">
        <f t="shared" si="700"/>
        <v>735B</v>
      </c>
      <c r="BK242" s="10" t="str">
        <f t="shared" si="700"/>
        <v>735C</v>
      </c>
      <c r="BL242" s="10" t="str">
        <f t="shared" si="700"/>
        <v>735D</v>
      </c>
      <c r="BM242" s="10" t="str">
        <f t="shared" si="700"/>
        <v>735E</v>
      </c>
      <c r="BN242" s="10" t="str">
        <f t="shared" si="700"/>
        <v>735F</v>
      </c>
      <c r="BQ242">
        <f t="shared" si="635"/>
        <v>0</v>
      </c>
      <c r="BS242">
        <f t="shared" si="636"/>
        <v>0</v>
      </c>
    </row>
    <row r="243" spans="1:71" ht="26.5" x14ac:dyDescent="0.55000000000000004">
      <c r="A243">
        <f>A241+64*32</f>
        <v>245760</v>
      </c>
      <c r="B243" s="2" t="str">
        <f>DEC2HEX(A243,5)</f>
        <v>3C000</v>
      </c>
      <c r="C243" s="6" t="str">
        <f>CHAR(29536+C$1)</f>
        <v>黴</v>
      </c>
      <c r="D243" s="6" t="str">
        <f t="shared" ref="D243:AG243" si="701">CHAR(29536+D$1)</f>
        <v>黶</v>
      </c>
      <c r="E243" s="6" t="str">
        <f t="shared" si="701"/>
        <v>黷</v>
      </c>
      <c r="F243" s="6" t="str">
        <f t="shared" si="701"/>
        <v>黹</v>
      </c>
      <c r="G243" s="6" t="str">
        <f t="shared" si="701"/>
        <v>黻</v>
      </c>
      <c r="H243" s="6" t="str">
        <f t="shared" si="701"/>
        <v>黼</v>
      </c>
      <c r="I243" s="6" t="str">
        <f t="shared" si="701"/>
        <v>黽</v>
      </c>
      <c r="J243" s="6" t="str">
        <f t="shared" si="701"/>
        <v>鼇</v>
      </c>
      <c r="K243" s="6" t="str">
        <f t="shared" si="701"/>
        <v>鼈</v>
      </c>
      <c r="L243" s="6" t="str">
        <f t="shared" si="701"/>
        <v>皷</v>
      </c>
      <c r="M243" s="6" t="str">
        <f t="shared" si="701"/>
        <v>鼕</v>
      </c>
      <c r="N243" s="6" t="str">
        <f t="shared" si="701"/>
        <v>鼡</v>
      </c>
      <c r="O243" s="6" t="str">
        <f t="shared" si="701"/>
        <v>鼬</v>
      </c>
      <c r="P243" s="6" t="str">
        <f t="shared" si="701"/>
        <v>鼾</v>
      </c>
      <c r="Q243" s="6" t="str">
        <f t="shared" si="701"/>
        <v>齊</v>
      </c>
      <c r="R243" s="6" t="str">
        <f t="shared" si="701"/>
        <v>齒</v>
      </c>
      <c r="S243" s="6" t="str">
        <f t="shared" si="701"/>
        <v>齔</v>
      </c>
      <c r="T243" s="6" t="str">
        <f t="shared" si="701"/>
        <v>齣</v>
      </c>
      <c r="U243" s="6" t="str">
        <f t="shared" si="701"/>
        <v>齟</v>
      </c>
      <c r="V243" s="6" t="str">
        <f t="shared" si="701"/>
        <v>齠</v>
      </c>
      <c r="W243" s="6" t="str">
        <f t="shared" si="701"/>
        <v>齡</v>
      </c>
      <c r="X243" s="6" t="str">
        <f t="shared" si="701"/>
        <v>齦</v>
      </c>
      <c r="Y243" s="6" t="str">
        <f t="shared" si="701"/>
        <v>齧</v>
      </c>
      <c r="Z243" s="6" t="str">
        <f t="shared" si="701"/>
        <v>齬</v>
      </c>
      <c r="AA243" s="6" t="str">
        <f t="shared" si="701"/>
        <v>齪</v>
      </c>
      <c r="AB243" s="6" t="str">
        <f t="shared" si="701"/>
        <v>齷</v>
      </c>
      <c r="AC243" s="6" t="str">
        <f t="shared" si="701"/>
        <v>齲</v>
      </c>
      <c r="AD243" s="6" t="str">
        <f t="shared" si="701"/>
        <v>齶</v>
      </c>
      <c r="AE243" s="6" t="str">
        <f t="shared" si="701"/>
        <v>龕</v>
      </c>
      <c r="AF243" s="6" t="str">
        <f t="shared" si="701"/>
        <v>龜</v>
      </c>
      <c r="AG243" s="6" t="str">
        <f t="shared" si="701"/>
        <v>龠</v>
      </c>
      <c r="AH243" s="6" t="str">
        <f>CHAR(29729+AH$1-31)</f>
        <v>堯</v>
      </c>
      <c r="AI243" s="6" t="str">
        <f t="shared" ref="AI243:AM243" si="702">CHAR(29729+AI$1-31)</f>
        <v>槇</v>
      </c>
      <c r="AJ243" s="6" t="str">
        <f t="shared" si="702"/>
        <v>遙</v>
      </c>
      <c r="AK243" s="6" t="str">
        <f t="shared" si="702"/>
        <v>瑤</v>
      </c>
      <c r="AL243" s="6" t="str">
        <f t="shared" si="702"/>
        <v>凜</v>
      </c>
      <c r="AM243" s="6" t="str">
        <f t="shared" si="702"/>
        <v>熙</v>
      </c>
      <c r="AN243" s="20" t="str">
        <f>CHAR(8481+AN$1-37)</f>
        <v>　</v>
      </c>
      <c r="AO243" s="20" t="str">
        <f t="shared" ref="AO243:BN243" si="703">CHAR(8481+AO$1-37)</f>
        <v>、</v>
      </c>
      <c r="AP243" s="20" t="str">
        <f t="shared" si="703"/>
        <v>。</v>
      </c>
      <c r="AQ243" s="20" t="str">
        <f t="shared" si="703"/>
        <v>，</v>
      </c>
      <c r="AR243" s="20" t="str">
        <f t="shared" si="703"/>
        <v>．</v>
      </c>
      <c r="AS243" s="20" t="str">
        <f t="shared" si="703"/>
        <v>・</v>
      </c>
      <c r="AT243" s="20" t="str">
        <f t="shared" si="703"/>
        <v>：</v>
      </c>
      <c r="AU243" s="20" t="str">
        <f t="shared" si="703"/>
        <v>；</v>
      </c>
      <c r="AV243" s="20" t="str">
        <f t="shared" si="703"/>
        <v>？</v>
      </c>
      <c r="AW243" s="20" t="str">
        <f t="shared" si="703"/>
        <v>！</v>
      </c>
      <c r="AX243" s="20" t="str">
        <f t="shared" si="703"/>
        <v>゛</v>
      </c>
      <c r="AY243" s="20" t="str">
        <f t="shared" si="703"/>
        <v>゜</v>
      </c>
      <c r="AZ243" s="20" t="str">
        <f t="shared" si="703"/>
        <v>´</v>
      </c>
      <c r="BA243" s="20" t="str">
        <f t="shared" si="703"/>
        <v>｀</v>
      </c>
      <c r="BB243" s="20" t="str">
        <f t="shared" si="703"/>
        <v>¨</v>
      </c>
      <c r="BC243" s="20" t="str">
        <f t="shared" si="703"/>
        <v>＾</v>
      </c>
      <c r="BD243" s="23" t="str">
        <f t="shared" si="703"/>
        <v>￣</v>
      </c>
      <c r="BE243" s="23" t="str">
        <f t="shared" si="703"/>
        <v>＿</v>
      </c>
      <c r="BF243" s="20" t="str">
        <f t="shared" si="703"/>
        <v>ヽ</v>
      </c>
      <c r="BG243" s="20" t="str">
        <f t="shared" si="703"/>
        <v>ヾ</v>
      </c>
      <c r="BH243" s="20" t="str">
        <f t="shared" si="703"/>
        <v>ゝ</v>
      </c>
      <c r="BI243" s="20" t="str">
        <f t="shared" si="703"/>
        <v>ゞ</v>
      </c>
      <c r="BJ243" s="20" t="str">
        <f t="shared" si="703"/>
        <v>〃</v>
      </c>
      <c r="BK243" s="20" t="str">
        <f t="shared" si="703"/>
        <v>仝</v>
      </c>
      <c r="BL243" s="20" t="str">
        <f t="shared" si="703"/>
        <v>々</v>
      </c>
      <c r="BM243" s="20" t="str">
        <f t="shared" si="703"/>
        <v>〆</v>
      </c>
      <c r="BN243" s="20" t="str">
        <f t="shared" si="703"/>
        <v>〇</v>
      </c>
      <c r="BP243" s="3" t="s">
        <v>571</v>
      </c>
      <c r="BQ243">
        <f t="shared" si="635"/>
        <v>29536</v>
      </c>
      <c r="BR243" s="3" t="s">
        <v>572</v>
      </c>
      <c r="BS243">
        <f t="shared" si="636"/>
        <v>29729</v>
      </c>
    </row>
    <row r="244" spans="1:71" x14ac:dyDescent="0.55000000000000004">
      <c r="C244" s="11" t="str">
        <f>DEC2HEX(CODE(C243),4)</f>
        <v>7360</v>
      </c>
      <c r="D244" s="10" t="str">
        <f>DEC2HEX(CODE(D243),4)</f>
        <v>7361</v>
      </c>
      <c r="E244" s="10" t="str">
        <f t="shared" si="699"/>
        <v>7362</v>
      </c>
      <c r="F244" s="10" t="str">
        <f t="shared" si="699"/>
        <v>7363</v>
      </c>
      <c r="G244" s="10" t="str">
        <f t="shared" si="699"/>
        <v>7364</v>
      </c>
      <c r="H244" s="10" t="str">
        <f t="shared" si="699"/>
        <v>7365</v>
      </c>
      <c r="I244" s="10" t="str">
        <f t="shared" si="699"/>
        <v>7366</v>
      </c>
      <c r="J244" s="10" t="str">
        <f t="shared" si="699"/>
        <v>7367</v>
      </c>
      <c r="K244" s="10" t="str">
        <f t="shared" si="699"/>
        <v>7368</v>
      </c>
      <c r="L244" s="10" t="str">
        <f t="shared" si="699"/>
        <v>7369</v>
      </c>
      <c r="M244" s="10" t="str">
        <f t="shared" si="699"/>
        <v>736A</v>
      </c>
      <c r="N244" s="10" t="str">
        <f t="shared" si="699"/>
        <v>736B</v>
      </c>
      <c r="O244" s="10" t="str">
        <f t="shared" si="699"/>
        <v>736C</v>
      </c>
      <c r="P244" s="10" t="str">
        <f t="shared" si="699"/>
        <v>736D</v>
      </c>
      <c r="Q244" s="10" t="str">
        <f t="shared" si="699"/>
        <v>736E</v>
      </c>
      <c r="R244" s="10" t="str">
        <f t="shared" si="699"/>
        <v>736F</v>
      </c>
      <c r="S244" s="11" t="str">
        <f t="shared" si="699"/>
        <v>7370</v>
      </c>
      <c r="T244" s="10" t="str">
        <f t="shared" si="699"/>
        <v>7371</v>
      </c>
      <c r="U244" s="10" t="str">
        <f t="shared" si="699"/>
        <v>7372</v>
      </c>
      <c r="V244" s="10" t="str">
        <f t="shared" si="699"/>
        <v>7373</v>
      </c>
      <c r="W244" s="10" t="str">
        <f t="shared" si="699"/>
        <v>7374</v>
      </c>
      <c r="X244" s="10" t="str">
        <f t="shared" si="699"/>
        <v>7375</v>
      </c>
      <c r="Y244" s="10" t="str">
        <f t="shared" si="699"/>
        <v>7376</v>
      </c>
      <c r="Z244" s="10" t="str">
        <f t="shared" si="699"/>
        <v>7377</v>
      </c>
      <c r="AA244" s="10" t="str">
        <f t="shared" si="699"/>
        <v>7378</v>
      </c>
      <c r="AB244" s="10" t="str">
        <f t="shared" si="699"/>
        <v>7379</v>
      </c>
      <c r="AC244" s="10" t="str">
        <f t="shared" si="699"/>
        <v>737A</v>
      </c>
      <c r="AD244" s="10" t="str">
        <f t="shared" si="699"/>
        <v>737B</v>
      </c>
      <c r="AE244" s="10" t="str">
        <f t="shared" si="699"/>
        <v>737C</v>
      </c>
      <c r="AF244" s="10" t="str">
        <f t="shared" si="699"/>
        <v>737D</v>
      </c>
      <c r="AG244" s="10" t="str">
        <f t="shared" si="699"/>
        <v>737E</v>
      </c>
      <c r="AH244" s="10" t="str">
        <f t="shared" si="699"/>
        <v>7421</v>
      </c>
      <c r="AI244" s="11" t="str">
        <f>DEC2HEX(CODE(AI243),4)</f>
        <v>7422</v>
      </c>
      <c r="AJ244" s="10" t="str">
        <f>DEC2HEX(CODE(AJ243),4)</f>
        <v>7423</v>
      </c>
      <c r="AK244" s="10" t="str">
        <f t="shared" si="700"/>
        <v>7424</v>
      </c>
      <c r="AL244" s="10" t="str">
        <f t="shared" si="700"/>
        <v>7425</v>
      </c>
      <c r="AM244" s="10" t="str">
        <f>DEC2HEX(CODE(AM243),4)</f>
        <v>7426</v>
      </c>
      <c r="AN244" s="10" t="str">
        <f t="shared" si="700"/>
        <v>2121</v>
      </c>
      <c r="AO244" s="10" t="str">
        <f>DEC2HEX(CODE(AO243),4)</f>
        <v>2122</v>
      </c>
      <c r="AP244" s="10" t="str">
        <f t="shared" si="700"/>
        <v>2123</v>
      </c>
      <c r="AQ244" s="10" t="str">
        <f t="shared" si="700"/>
        <v>2124</v>
      </c>
      <c r="AR244" s="10" t="str">
        <f t="shared" si="700"/>
        <v>2125</v>
      </c>
      <c r="AS244" s="10" t="str">
        <f t="shared" si="700"/>
        <v>2126</v>
      </c>
      <c r="AT244" s="10" t="str">
        <f t="shared" si="700"/>
        <v>2127</v>
      </c>
      <c r="AU244" s="10" t="str">
        <f t="shared" si="700"/>
        <v>2128</v>
      </c>
      <c r="AV244" s="10" t="str">
        <f t="shared" si="700"/>
        <v>2129</v>
      </c>
      <c r="AW244" s="10" t="str">
        <f t="shared" si="700"/>
        <v>212A</v>
      </c>
      <c r="AX244" s="10" t="str">
        <f t="shared" si="700"/>
        <v>212B</v>
      </c>
      <c r="AY244" s="11" t="str">
        <f t="shared" si="700"/>
        <v>212C</v>
      </c>
      <c r="AZ244" s="10" t="str">
        <f t="shared" si="700"/>
        <v>212D</v>
      </c>
      <c r="BA244" s="10" t="str">
        <f t="shared" si="700"/>
        <v>212E</v>
      </c>
      <c r="BB244" s="10" t="str">
        <f t="shared" si="700"/>
        <v>212F</v>
      </c>
      <c r="BC244" s="10" t="str">
        <f t="shared" si="700"/>
        <v>2130</v>
      </c>
      <c r="BD244" s="10" t="str">
        <f t="shared" si="700"/>
        <v>2131</v>
      </c>
      <c r="BE244" s="10" t="str">
        <f t="shared" si="700"/>
        <v>2132</v>
      </c>
      <c r="BF244" s="10" t="str">
        <f t="shared" si="700"/>
        <v>2133</v>
      </c>
      <c r="BG244" s="10" t="str">
        <f t="shared" si="700"/>
        <v>2134</v>
      </c>
      <c r="BH244" s="10" t="str">
        <f t="shared" si="700"/>
        <v>2135</v>
      </c>
      <c r="BI244" s="10" t="str">
        <f t="shared" si="700"/>
        <v>2136</v>
      </c>
      <c r="BJ244" s="10" t="str">
        <f t="shared" si="700"/>
        <v>2137</v>
      </c>
      <c r="BK244" s="10" t="str">
        <f t="shared" si="700"/>
        <v>2138</v>
      </c>
      <c r="BL244" s="10" t="str">
        <f t="shared" si="700"/>
        <v>2139</v>
      </c>
      <c r="BM244" s="10" t="str">
        <f t="shared" si="700"/>
        <v>213A</v>
      </c>
      <c r="BN244" s="10" t="str">
        <f t="shared" si="700"/>
        <v>213B</v>
      </c>
      <c r="BQ244">
        <f t="shared" si="635"/>
        <v>0</v>
      </c>
      <c r="BR244" s="3" t="s">
        <v>573</v>
      </c>
      <c r="BS244">
        <f t="shared" si="636"/>
        <v>8481</v>
      </c>
    </row>
    <row r="245" spans="1:71" ht="26.5" x14ac:dyDescent="0.55000000000000004">
      <c r="A245">
        <f>A243+64*32</f>
        <v>247808</v>
      </c>
      <c r="B245" s="2" t="str">
        <f>DEC2HEX(A245,5)</f>
        <v>3C800</v>
      </c>
      <c r="C245" s="23" t="str">
        <f>CHAR(8508+C$1)</f>
        <v>ー</v>
      </c>
      <c r="D245" s="23" t="str">
        <f>CHAR(8508+D$1)</f>
        <v>―</v>
      </c>
      <c r="E245" s="23" t="str">
        <f t="shared" ref="E245:BN245" si="704">CHAR(8508+E$1)</f>
        <v>‐</v>
      </c>
      <c r="F245" s="20" t="str">
        <f t="shared" si="704"/>
        <v>／</v>
      </c>
      <c r="G245" s="20" t="str">
        <f t="shared" si="704"/>
        <v>＼</v>
      </c>
      <c r="H245" s="23" t="str">
        <f t="shared" si="704"/>
        <v>～</v>
      </c>
      <c r="I245" s="23" t="str">
        <f t="shared" si="704"/>
        <v>∥</v>
      </c>
      <c r="J245" s="23" t="str">
        <f t="shared" si="704"/>
        <v>｜</v>
      </c>
      <c r="K245" s="23" t="str">
        <f t="shared" si="704"/>
        <v>…</v>
      </c>
      <c r="L245" s="23" t="str">
        <f t="shared" si="704"/>
        <v>‥</v>
      </c>
      <c r="M245" s="20" t="str">
        <f t="shared" si="704"/>
        <v>‘</v>
      </c>
      <c r="N245" s="20" t="str">
        <f t="shared" si="704"/>
        <v>’</v>
      </c>
      <c r="O245" s="20" t="str">
        <f t="shared" si="704"/>
        <v>“</v>
      </c>
      <c r="P245" s="20" t="str">
        <f t="shared" si="704"/>
        <v>”</v>
      </c>
      <c r="Q245" s="23" t="str">
        <f t="shared" si="704"/>
        <v>（</v>
      </c>
      <c r="R245" s="23" t="str">
        <f t="shared" si="704"/>
        <v>）</v>
      </c>
      <c r="S245" s="23" t="str">
        <f t="shared" si="704"/>
        <v>〔</v>
      </c>
      <c r="T245" s="23" t="str">
        <f t="shared" si="704"/>
        <v>〕</v>
      </c>
      <c r="U245" s="23" t="str">
        <f t="shared" si="704"/>
        <v>［</v>
      </c>
      <c r="V245" s="23" t="str">
        <f t="shared" si="704"/>
        <v>］</v>
      </c>
      <c r="W245" s="23" t="str">
        <f t="shared" si="704"/>
        <v>｛</v>
      </c>
      <c r="X245" s="23" t="str">
        <f t="shared" si="704"/>
        <v>｝</v>
      </c>
      <c r="Y245" s="23" t="str">
        <f t="shared" si="704"/>
        <v>〈</v>
      </c>
      <c r="Z245" s="23" t="str">
        <f t="shared" si="704"/>
        <v>〉</v>
      </c>
      <c r="AA245" s="23" t="str">
        <f t="shared" si="704"/>
        <v>《</v>
      </c>
      <c r="AB245" s="23" t="str">
        <f t="shared" si="704"/>
        <v>》</v>
      </c>
      <c r="AC245" s="23" t="str">
        <f t="shared" si="704"/>
        <v>「</v>
      </c>
      <c r="AD245" s="23" t="str">
        <f t="shared" si="704"/>
        <v>」</v>
      </c>
      <c r="AE245" s="23" t="str">
        <f t="shared" si="704"/>
        <v>『</v>
      </c>
      <c r="AF245" s="23" t="str">
        <f t="shared" si="704"/>
        <v>』</v>
      </c>
      <c r="AG245" s="23" t="str">
        <f t="shared" si="704"/>
        <v>【</v>
      </c>
      <c r="AH245" s="23" t="str">
        <f t="shared" si="704"/>
        <v>】</v>
      </c>
      <c r="AI245" s="20" t="str">
        <f t="shared" si="704"/>
        <v>＋</v>
      </c>
      <c r="AJ245" s="20" t="str">
        <f t="shared" si="704"/>
        <v>－</v>
      </c>
      <c r="AK245" s="20" t="str">
        <f t="shared" si="704"/>
        <v>±</v>
      </c>
      <c r="AL245" s="20" t="str">
        <f t="shared" si="704"/>
        <v>×</v>
      </c>
      <c r="AM245" s="20" t="str">
        <f t="shared" si="704"/>
        <v>÷</v>
      </c>
      <c r="AN245" s="20" t="str">
        <f t="shared" si="704"/>
        <v>＝</v>
      </c>
      <c r="AO245" s="20" t="str">
        <f t="shared" si="704"/>
        <v>≠</v>
      </c>
      <c r="AP245" s="20" t="str">
        <f t="shared" si="704"/>
        <v>＜</v>
      </c>
      <c r="AQ245" s="20" t="str">
        <f t="shared" si="704"/>
        <v>＞</v>
      </c>
      <c r="AR245" s="20" t="str">
        <f t="shared" si="704"/>
        <v>≦</v>
      </c>
      <c r="AS245" s="20" t="str">
        <f t="shared" si="704"/>
        <v>≧</v>
      </c>
      <c r="AT245" s="20" t="str">
        <f t="shared" si="704"/>
        <v>∞</v>
      </c>
      <c r="AU245" s="20" t="str">
        <f t="shared" si="704"/>
        <v>∴</v>
      </c>
      <c r="AV245" s="20" t="str">
        <f t="shared" si="704"/>
        <v>♂</v>
      </c>
      <c r="AW245" s="20" t="str">
        <f t="shared" si="704"/>
        <v>♀</v>
      </c>
      <c r="AX245" s="20" t="str">
        <f t="shared" si="704"/>
        <v>°</v>
      </c>
      <c r="AY245" s="20" t="str">
        <f t="shared" si="704"/>
        <v>′</v>
      </c>
      <c r="AZ245" s="20" t="str">
        <f t="shared" si="704"/>
        <v>″</v>
      </c>
      <c r="BA245" s="20" t="str">
        <f t="shared" si="704"/>
        <v>℃</v>
      </c>
      <c r="BB245" s="20" t="str">
        <f t="shared" si="704"/>
        <v>￥</v>
      </c>
      <c r="BC245" s="20" t="str">
        <f t="shared" si="704"/>
        <v>＄</v>
      </c>
      <c r="BD245" s="20" t="str">
        <f t="shared" si="704"/>
        <v>￠</v>
      </c>
      <c r="BE245" s="20" t="str">
        <f t="shared" si="704"/>
        <v>￡</v>
      </c>
      <c r="BF245" s="20" t="str">
        <f t="shared" si="704"/>
        <v>％</v>
      </c>
      <c r="BG245" s="20" t="str">
        <f t="shared" si="704"/>
        <v>＃</v>
      </c>
      <c r="BH245" s="20" t="str">
        <f t="shared" si="704"/>
        <v>＆</v>
      </c>
      <c r="BI245" s="20" t="str">
        <f t="shared" si="704"/>
        <v>＊</v>
      </c>
      <c r="BJ245" s="20" t="str">
        <f t="shared" si="704"/>
        <v>＠</v>
      </c>
      <c r="BK245" s="20" t="str">
        <f t="shared" si="704"/>
        <v>§</v>
      </c>
      <c r="BL245" s="20" t="str">
        <f t="shared" si="704"/>
        <v>☆</v>
      </c>
      <c r="BM245" s="20" t="str">
        <f t="shared" si="704"/>
        <v>★</v>
      </c>
      <c r="BN245" s="20" t="str">
        <f t="shared" si="704"/>
        <v>○</v>
      </c>
      <c r="BP245" s="3" t="s">
        <v>574</v>
      </c>
      <c r="BQ245">
        <f t="shared" si="635"/>
        <v>8508</v>
      </c>
      <c r="BS245">
        <f t="shared" si="636"/>
        <v>0</v>
      </c>
    </row>
    <row r="246" spans="1:71" x14ac:dyDescent="0.55000000000000004">
      <c r="C246" s="11" t="str">
        <f>DEC2HEX(CODE(C245),4)</f>
        <v>213C</v>
      </c>
      <c r="D246" s="10" t="str">
        <f>DEC2HEX(CODE(D245),4)</f>
        <v>213D</v>
      </c>
      <c r="E246" s="10" t="str">
        <f t="shared" si="699"/>
        <v>213E</v>
      </c>
      <c r="F246" s="10" t="str">
        <f t="shared" si="699"/>
        <v>213F</v>
      </c>
      <c r="G246" s="10" t="str">
        <f t="shared" si="699"/>
        <v>2140</v>
      </c>
      <c r="H246" s="10" t="str">
        <f t="shared" si="699"/>
        <v>2141</v>
      </c>
      <c r="I246" s="10" t="str">
        <f t="shared" si="699"/>
        <v>2142</v>
      </c>
      <c r="J246" s="10" t="str">
        <f t="shared" si="699"/>
        <v>2143</v>
      </c>
      <c r="K246" s="10" t="str">
        <f t="shared" si="699"/>
        <v>2144</v>
      </c>
      <c r="L246" s="10" t="str">
        <f t="shared" si="699"/>
        <v>2145</v>
      </c>
      <c r="M246" s="10" t="str">
        <f t="shared" si="699"/>
        <v>2146</v>
      </c>
      <c r="N246" s="10" t="str">
        <f t="shared" si="699"/>
        <v>2147</v>
      </c>
      <c r="O246" s="10" t="str">
        <f t="shared" si="699"/>
        <v>2148</v>
      </c>
      <c r="P246" s="10" t="str">
        <f t="shared" si="699"/>
        <v>2149</v>
      </c>
      <c r="Q246" s="10" t="str">
        <f t="shared" si="699"/>
        <v>214A</v>
      </c>
      <c r="R246" s="10" t="str">
        <f t="shared" si="699"/>
        <v>214B</v>
      </c>
      <c r="S246" s="11" t="str">
        <f t="shared" si="699"/>
        <v>214C</v>
      </c>
      <c r="T246" s="10" t="str">
        <f t="shared" si="699"/>
        <v>214D</v>
      </c>
      <c r="U246" s="10" t="str">
        <f t="shared" si="699"/>
        <v>214E</v>
      </c>
      <c r="V246" s="10" t="str">
        <f t="shared" si="699"/>
        <v>214F</v>
      </c>
      <c r="W246" s="10" t="str">
        <f t="shared" si="699"/>
        <v>2150</v>
      </c>
      <c r="X246" s="10" t="str">
        <f t="shared" si="699"/>
        <v>2151</v>
      </c>
      <c r="Y246" s="10" t="str">
        <f t="shared" si="699"/>
        <v>2152</v>
      </c>
      <c r="Z246" s="10" t="str">
        <f t="shared" si="699"/>
        <v>2153</v>
      </c>
      <c r="AA246" s="10" t="str">
        <f t="shared" si="699"/>
        <v>2154</v>
      </c>
      <c r="AB246" s="10" t="str">
        <f t="shared" si="699"/>
        <v>2155</v>
      </c>
      <c r="AC246" s="10" t="str">
        <f t="shared" si="699"/>
        <v>2156</v>
      </c>
      <c r="AD246" s="10" t="str">
        <f t="shared" si="699"/>
        <v>2157</v>
      </c>
      <c r="AE246" s="10" t="str">
        <f t="shared" si="699"/>
        <v>2158</v>
      </c>
      <c r="AF246" s="10" t="str">
        <f t="shared" si="699"/>
        <v>2159</v>
      </c>
      <c r="AG246" s="10" t="str">
        <f t="shared" si="699"/>
        <v>215A</v>
      </c>
      <c r="AH246" s="10" t="str">
        <f t="shared" si="699"/>
        <v>215B</v>
      </c>
      <c r="AI246" s="11" t="str">
        <f>DEC2HEX(CODE(AI245),4)</f>
        <v>215C</v>
      </c>
      <c r="AJ246" s="10" t="str">
        <f>DEC2HEX(CODE(AJ245),4)</f>
        <v>215D</v>
      </c>
      <c r="AK246" s="10" t="str">
        <f t="shared" si="700"/>
        <v>215E</v>
      </c>
      <c r="AL246" s="10" t="str">
        <f t="shared" si="700"/>
        <v>215F</v>
      </c>
      <c r="AM246" s="10" t="str">
        <f t="shared" si="700"/>
        <v>2160</v>
      </c>
      <c r="AN246" s="10" t="str">
        <f t="shared" si="700"/>
        <v>2161</v>
      </c>
      <c r="AO246" s="10" t="str">
        <f t="shared" si="700"/>
        <v>2162</v>
      </c>
      <c r="AP246" s="10" t="str">
        <f t="shared" si="700"/>
        <v>2163</v>
      </c>
      <c r="AQ246" s="10" t="str">
        <f t="shared" si="700"/>
        <v>2164</v>
      </c>
      <c r="AR246" s="10" t="str">
        <f t="shared" si="700"/>
        <v>2165</v>
      </c>
      <c r="AS246" s="10" t="str">
        <f t="shared" si="700"/>
        <v>2166</v>
      </c>
      <c r="AT246" s="10" t="str">
        <f t="shared" si="700"/>
        <v>2167</v>
      </c>
      <c r="AU246" s="10" t="str">
        <f t="shared" si="700"/>
        <v>2168</v>
      </c>
      <c r="AV246" s="10" t="str">
        <f t="shared" si="700"/>
        <v>2169</v>
      </c>
      <c r="AW246" s="10" t="str">
        <f t="shared" si="700"/>
        <v>216A</v>
      </c>
      <c r="AX246" s="10" t="str">
        <f t="shared" si="700"/>
        <v>216B</v>
      </c>
      <c r="AY246" s="11" t="str">
        <f t="shared" si="700"/>
        <v>216C</v>
      </c>
      <c r="AZ246" s="10" t="str">
        <f t="shared" si="700"/>
        <v>216D</v>
      </c>
      <c r="BA246" s="10" t="str">
        <f t="shared" si="700"/>
        <v>216E</v>
      </c>
      <c r="BB246" s="10" t="str">
        <f t="shared" si="700"/>
        <v>216F</v>
      </c>
      <c r="BC246" s="10" t="str">
        <f t="shared" si="700"/>
        <v>2170</v>
      </c>
      <c r="BD246" s="10" t="str">
        <f t="shared" si="700"/>
        <v>2171</v>
      </c>
      <c r="BE246" s="10" t="str">
        <f t="shared" si="700"/>
        <v>2172</v>
      </c>
      <c r="BF246" s="10" t="str">
        <f t="shared" si="700"/>
        <v>2173</v>
      </c>
      <c r="BG246" s="10" t="str">
        <f t="shared" si="700"/>
        <v>2174</v>
      </c>
      <c r="BH246" s="10" t="str">
        <f t="shared" si="700"/>
        <v>2175</v>
      </c>
      <c r="BI246" s="10" t="str">
        <f t="shared" si="700"/>
        <v>2176</v>
      </c>
      <c r="BJ246" s="10" t="str">
        <f t="shared" si="700"/>
        <v>2177</v>
      </c>
      <c r="BK246" s="10" t="str">
        <f t="shared" si="700"/>
        <v>2178</v>
      </c>
      <c r="BL246" s="10" t="str">
        <f t="shared" si="700"/>
        <v>2179</v>
      </c>
      <c r="BM246" s="10" t="str">
        <f t="shared" si="700"/>
        <v>217A</v>
      </c>
      <c r="BN246" s="10" t="str">
        <f t="shared" si="700"/>
        <v>217B</v>
      </c>
      <c r="BQ246">
        <f t="shared" si="635"/>
        <v>0</v>
      </c>
      <c r="BS246">
        <f t="shared" si="636"/>
        <v>0</v>
      </c>
    </row>
    <row r="247" spans="1:71" ht="26.5" x14ac:dyDescent="0.55000000000000004">
      <c r="A247">
        <f>A245+64*32</f>
        <v>249856</v>
      </c>
      <c r="B247" s="2" t="str">
        <f>DEC2HEX(A247,5)</f>
        <v>3D000</v>
      </c>
      <c r="C247" s="20" t="str">
        <f>CHAR(8572+C$1)</f>
        <v>●</v>
      </c>
      <c r="D247" s="20" t="str">
        <f t="shared" ref="D247:R247" si="705">CHAR(8572+D$1)</f>
        <v>◎</v>
      </c>
      <c r="E247" s="20" t="str">
        <f t="shared" si="705"/>
        <v>◇</v>
      </c>
      <c r="F247" s="20" t="str">
        <f>CHAR(9249+F$1-3)</f>
        <v>ぁ</v>
      </c>
      <c r="G247" s="20" t="str">
        <f t="shared" ref="G247:BM247" si="706">CHAR(9249+G$1-3)</f>
        <v>あ</v>
      </c>
      <c r="H247" s="20" t="str">
        <f t="shared" si="706"/>
        <v>ぃ</v>
      </c>
      <c r="I247" s="20" t="str">
        <f t="shared" si="706"/>
        <v>い</v>
      </c>
      <c r="J247" s="20" t="str">
        <f t="shared" si="706"/>
        <v>ぅ</v>
      </c>
      <c r="K247" s="20" t="str">
        <f t="shared" si="706"/>
        <v>う</v>
      </c>
      <c r="L247" s="20" t="str">
        <f t="shared" si="706"/>
        <v>ぇ</v>
      </c>
      <c r="M247" s="20" t="str">
        <f t="shared" si="706"/>
        <v>え</v>
      </c>
      <c r="N247" s="20" t="str">
        <f t="shared" si="706"/>
        <v>ぉ</v>
      </c>
      <c r="O247" s="20" t="str">
        <f t="shared" si="706"/>
        <v>お</v>
      </c>
      <c r="P247" s="20" t="str">
        <f t="shared" si="706"/>
        <v>か</v>
      </c>
      <c r="Q247" s="20" t="str">
        <f t="shared" si="706"/>
        <v>が</v>
      </c>
      <c r="R247" s="20" t="str">
        <f t="shared" si="706"/>
        <v>き</v>
      </c>
      <c r="S247" s="20" t="str">
        <f t="shared" si="706"/>
        <v>ぎ</v>
      </c>
      <c r="T247" s="20" t="str">
        <f t="shared" si="706"/>
        <v>く</v>
      </c>
      <c r="U247" s="20" t="str">
        <f t="shared" si="706"/>
        <v>ぐ</v>
      </c>
      <c r="V247" s="20" t="str">
        <f t="shared" si="706"/>
        <v>け</v>
      </c>
      <c r="W247" s="20" t="str">
        <f t="shared" si="706"/>
        <v>げ</v>
      </c>
      <c r="X247" s="20" t="str">
        <f t="shared" si="706"/>
        <v>こ</v>
      </c>
      <c r="Y247" s="20" t="str">
        <f t="shared" si="706"/>
        <v>ご</v>
      </c>
      <c r="Z247" s="20" t="str">
        <f t="shared" si="706"/>
        <v>さ</v>
      </c>
      <c r="AA247" s="20" t="str">
        <f t="shared" si="706"/>
        <v>ざ</v>
      </c>
      <c r="AB247" s="20" t="str">
        <f t="shared" si="706"/>
        <v>し</v>
      </c>
      <c r="AC247" s="20" t="str">
        <f t="shared" si="706"/>
        <v>じ</v>
      </c>
      <c r="AD247" s="20" t="str">
        <f t="shared" si="706"/>
        <v>す</v>
      </c>
      <c r="AE247" s="20" t="str">
        <f t="shared" si="706"/>
        <v>ず</v>
      </c>
      <c r="AF247" s="20" t="str">
        <f t="shared" si="706"/>
        <v>せ</v>
      </c>
      <c r="AG247" s="20" t="str">
        <f t="shared" si="706"/>
        <v>ぜ</v>
      </c>
      <c r="AH247" s="20" t="str">
        <f t="shared" si="706"/>
        <v>そ</v>
      </c>
      <c r="AI247" s="20" t="str">
        <f t="shared" si="706"/>
        <v>ぞ</v>
      </c>
      <c r="AJ247" s="20" t="str">
        <f t="shared" si="706"/>
        <v>た</v>
      </c>
      <c r="AK247" s="20" t="str">
        <f t="shared" si="706"/>
        <v>だ</v>
      </c>
      <c r="AL247" s="20" t="str">
        <f t="shared" si="706"/>
        <v>ち</v>
      </c>
      <c r="AM247" s="20" t="str">
        <f t="shared" si="706"/>
        <v>ぢ</v>
      </c>
      <c r="AN247" s="20" t="str">
        <f t="shared" si="706"/>
        <v>っ</v>
      </c>
      <c r="AO247" s="20" t="str">
        <f t="shared" si="706"/>
        <v>つ</v>
      </c>
      <c r="AP247" s="20" t="str">
        <f t="shared" si="706"/>
        <v>づ</v>
      </c>
      <c r="AQ247" s="20" t="str">
        <f t="shared" si="706"/>
        <v>て</v>
      </c>
      <c r="AR247" s="20" t="str">
        <f t="shared" si="706"/>
        <v>で</v>
      </c>
      <c r="AS247" s="20" t="str">
        <f t="shared" si="706"/>
        <v>と</v>
      </c>
      <c r="AT247" s="20" t="str">
        <f t="shared" si="706"/>
        <v>ど</v>
      </c>
      <c r="AU247" s="20" t="str">
        <f t="shared" si="706"/>
        <v>な</v>
      </c>
      <c r="AV247" s="20" t="str">
        <f t="shared" si="706"/>
        <v>に</v>
      </c>
      <c r="AW247" s="20" t="str">
        <f t="shared" si="706"/>
        <v>ぬ</v>
      </c>
      <c r="AX247" s="20" t="str">
        <f t="shared" si="706"/>
        <v>ね</v>
      </c>
      <c r="AY247" s="20" t="str">
        <f t="shared" si="706"/>
        <v>の</v>
      </c>
      <c r="AZ247" s="20" t="str">
        <f t="shared" si="706"/>
        <v>は</v>
      </c>
      <c r="BA247" s="20" t="str">
        <f t="shared" si="706"/>
        <v>ば</v>
      </c>
      <c r="BB247" s="20" t="str">
        <f t="shared" si="706"/>
        <v>ぱ</v>
      </c>
      <c r="BC247" s="20" t="str">
        <f t="shared" si="706"/>
        <v>ひ</v>
      </c>
      <c r="BD247" s="20" t="str">
        <f t="shared" si="706"/>
        <v>び</v>
      </c>
      <c r="BE247" s="20" t="str">
        <f t="shared" si="706"/>
        <v>ぴ</v>
      </c>
      <c r="BF247" s="20" t="str">
        <f t="shared" si="706"/>
        <v>ふ</v>
      </c>
      <c r="BG247" s="20" t="str">
        <f t="shared" si="706"/>
        <v>ぶ</v>
      </c>
      <c r="BH247" s="20" t="str">
        <f t="shared" si="706"/>
        <v>ぷ</v>
      </c>
      <c r="BI247" s="20" t="str">
        <f t="shared" si="706"/>
        <v>へ</v>
      </c>
      <c r="BJ247" s="20" t="str">
        <f t="shared" si="706"/>
        <v>べ</v>
      </c>
      <c r="BK247" s="20" t="str">
        <f t="shared" si="706"/>
        <v>ぺ</v>
      </c>
      <c r="BL247" s="20" t="str">
        <f t="shared" si="706"/>
        <v>ほ</v>
      </c>
      <c r="BM247" s="20" t="str">
        <f t="shared" si="706"/>
        <v>ぼ</v>
      </c>
      <c r="BN247" s="20" t="str">
        <f>CHAR(9249+BN$1-3)</f>
        <v>ぽ</v>
      </c>
      <c r="BP247" s="3" t="s">
        <v>576</v>
      </c>
      <c r="BQ247">
        <f t="shared" si="635"/>
        <v>8572</v>
      </c>
      <c r="BR247" s="3" t="s">
        <v>508</v>
      </c>
      <c r="BS247">
        <f t="shared" si="636"/>
        <v>9249</v>
      </c>
    </row>
    <row r="248" spans="1:71" x14ac:dyDescent="0.55000000000000004">
      <c r="C248" s="11" t="str">
        <f>DEC2HEX(CODE(C247),4)</f>
        <v>217C</v>
      </c>
      <c r="D248" s="10" t="str">
        <f>DEC2HEX(CODE(D247),4)</f>
        <v>217D</v>
      </c>
      <c r="E248" s="10" t="str">
        <f t="shared" si="699"/>
        <v>217E</v>
      </c>
      <c r="F248" s="10" t="str">
        <f t="shared" si="699"/>
        <v>2421</v>
      </c>
      <c r="G248" s="10" t="str">
        <f t="shared" si="699"/>
        <v>2422</v>
      </c>
      <c r="H248" s="10" t="str">
        <f t="shared" si="699"/>
        <v>2423</v>
      </c>
      <c r="I248" s="10" t="str">
        <f t="shared" si="699"/>
        <v>2424</v>
      </c>
      <c r="J248" s="10" t="str">
        <f t="shared" si="699"/>
        <v>2425</v>
      </c>
      <c r="K248" s="10" t="str">
        <f t="shared" si="699"/>
        <v>2426</v>
      </c>
      <c r="L248" s="10" t="str">
        <f t="shared" si="699"/>
        <v>2427</v>
      </c>
      <c r="M248" s="10" t="str">
        <f t="shared" si="699"/>
        <v>2428</v>
      </c>
      <c r="N248" s="10" t="str">
        <f t="shared" si="699"/>
        <v>2429</v>
      </c>
      <c r="O248" s="10" t="str">
        <f t="shared" si="699"/>
        <v>242A</v>
      </c>
      <c r="P248" s="10" t="str">
        <f t="shared" si="699"/>
        <v>242B</v>
      </c>
      <c r="Q248" s="10" t="str">
        <f t="shared" si="699"/>
        <v>242C</v>
      </c>
      <c r="R248" s="10" t="str">
        <f t="shared" si="699"/>
        <v>242D</v>
      </c>
      <c r="S248" s="11" t="str">
        <f t="shared" si="699"/>
        <v>242E</v>
      </c>
      <c r="T248" s="10" t="str">
        <f t="shared" si="699"/>
        <v>242F</v>
      </c>
      <c r="U248" s="10" t="str">
        <f t="shared" si="699"/>
        <v>2430</v>
      </c>
      <c r="V248" s="10" t="str">
        <f t="shared" si="699"/>
        <v>2431</v>
      </c>
      <c r="W248" s="10" t="str">
        <f t="shared" si="699"/>
        <v>2432</v>
      </c>
      <c r="X248" s="10" t="str">
        <f t="shared" si="699"/>
        <v>2433</v>
      </c>
      <c r="Y248" s="10" t="str">
        <f t="shared" si="699"/>
        <v>2434</v>
      </c>
      <c r="Z248" s="10" t="str">
        <f t="shared" si="699"/>
        <v>2435</v>
      </c>
      <c r="AA248" s="10" t="str">
        <f t="shared" si="699"/>
        <v>2436</v>
      </c>
      <c r="AB248" s="10" t="str">
        <f t="shared" si="699"/>
        <v>2437</v>
      </c>
      <c r="AC248" s="10" t="str">
        <f t="shared" si="699"/>
        <v>2438</v>
      </c>
      <c r="AD248" s="10" t="str">
        <f t="shared" si="699"/>
        <v>2439</v>
      </c>
      <c r="AE248" s="10" t="str">
        <f t="shared" si="699"/>
        <v>243A</v>
      </c>
      <c r="AF248" s="10" t="str">
        <f t="shared" si="699"/>
        <v>243B</v>
      </c>
      <c r="AG248" s="10" t="str">
        <f t="shared" si="699"/>
        <v>243C</v>
      </c>
      <c r="AH248" s="10" t="str">
        <f t="shared" si="699"/>
        <v>243D</v>
      </c>
      <c r="AI248" s="11" t="str">
        <f>DEC2HEX(CODE(AI247),4)</f>
        <v>243E</v>
      </c>
      <c r="AJ248" s="10" t="str">
        <f>DEC2HEX(CODE(AJ247),4)</f>
        <v>243F</v>
      </c>
      <c r="AK248" s="10" t="str">
        <f t="shared" si="700"/>
        <v>2440</v>
      </c>
      <c r="AL248" s="10" t="str">
        <f t="shared" si="700"/>
        <v>2441</v>
      </c>
      <c r="AM248" s="10" t="str">
        <f t="shared" si="700"/>
        <v>2442</v>
      </c>
      <c r="AN248" s="10" t="str">
        <f t="shared" si="700"/>
        <v>2443</v>
      </c>
      <c r="AO248" s="10" t="str">
        <f t="shared" si="700"/>
        <v>2444</v>
      </c>
      <c r="AP248" s="10" t="str">
        <f t="shared" si="700"/>
        <v>2445</v>
      </c>
      <c r="AQ248" s="10" t="str">
        <f t="shared" si="700"/>
        <v>2446</v>
      </c>
      <c r="AR248" s="10" t="str">
        <f t="shared" si="700"/>
        <v>2447</v>
      </c>
      <c r="AS248" s="10" t="str">
        <f t="shared" si="700"/>
        <v>2448</v>
      </c>
      <c r="AT248" s="10" t="str">
        <f t="shared" si="700"/>
        <v>2449</v>
      </c>
      <c r="AU248" s="10" t="str">
        <f t="shared" si="700"/>
        <v>244A</v>
      </c>
      <c r="AV248" s="10" t="str">
        <f t="shared" si="700"/>
        <v>244B</v>
      </c>
      <c r="AW248" s="10" t="str">
        <f t="shared" si="700"/>
        <v>244C</v>
      </c>
      <c r="AX248" s="10" t="str">
        <f t="shared" si="700"/>
        <v>244D</v>
      </c>
      <c r="AY248" s="11" t="str">
        <f t="shared" si="700"/>
        <v>244E</v>
      </c>
      <c r="AZ248" s="10" t="str">
        <f t="shared" si="700"/>
        <v>244F</v>
      </c>
      <c r="BA248" s="10" t="str">
        <f t="shared" si="700"/>
        <v>2450</v>
      </c>
      <c r="BB248" s="10" t="str">
        <f t="shared" si="700"/>
        <v>2451</v>
      </c>
      <c r="BC248" s="10" t="str">
        <f t="shared" si="700"/>
        <v>2452</v>
      </c>
      <c r="BD248" s="10" t="str">
        <f t="shared" si="700"/>
        <v>2453</v>
      </c>
      <c r="BE248" s="10" t="str">
        <f t="shared" si="700"/>
        <v>2454</v>
      </c>
      <c r="BF248" s="10" t="str">
        <f t="shared" si="700"/>
        <v>2455</v>
      </c>
      <c r="BG248" s="10" t="str">
        <f t="shared" si="700"/>
        <v>2456</v>
      </c>
      <c r="BH248" s="10" t="str">
        <f t="shared" si="700"/>
        <v>2457</v>
      </c>
      <c r="BI248" s="10" t="str">
        <f t="shared" si="700"/>
        <v>2458</v>
      </c>
      <c r="BJ248" s="10" t="str">
        <f t="shared" si="700"/>
        <v>2459</v>
      </c>
      <c r="BK248" s="10" t="str">
        <f t="shared" si="700"/>
        <v>245A</v>
      </c>
      <c r="BL248" s="10" t="str">
        <f t="shared" si="700"/>
        <v>245B</v>
      </c>
      <c r="BM248" s="10" t="str">
        <f t="shared" si="700"/>
        <v>245C</v>
      </c>
      <c r="BN248" s="10" t="str">
        <f t="shared" si="700"/>
        <v>245D</v>
      </c>
      <c r="BQ248">
        <f t="shared" si="635"/>
        <v>0</v>
      </c>
      <c r="BS248">
        <f t="shared" si="636"/>
        <v>0</v>
      </c>
    </row>
    <row r="249" spans="1:71" ht="26.5" x14ac:dyDescent="0.55000000000000004">
      <c r="A249">
        <f>A247+64*32</f>
        <v>251904</v>
      </c>
      <c r="B249" s="2" t="str">
        <f>DEC2HEX(A249,5)</f>
        <v>3D800</v>
      </c>
      <c r="C249" s="20" t="str">
        <f>CHAR(9310+C$1)</f>
        <v>ま</v>
      </c>
      <c r="D249" s="20" t="str">
        <f t="shared" ref="D249:BN249" si="707">CHAR(9310+D$1)</f>
        <v>み</v>
      </c>
      <c r="E249" s="20" t="str">
        <f t="shared" si="707"/>
        <v>む</v>
      </c>
      <c r="F249" s="20" t="str">
        <f t="shared" si="707"/>
        <v>め</v>
      </c>
      <c r="G249" s="20" t="str">
        <f t="shared" si="707"/>
        <v>も</v>
      </c>
      <c r="H249" s="20" t="str">
        <f t="shared" si="707"/>
        <v>ゃ</v>
      </c>
      <c r="I249" s="20" t="str">
        <f t="shared" si="707"/>
        <v>や</v>
      </c>
      <c r="J249" s="20" t="str">
        <f t="shared" si="707"/>
        <v>ゅ</v>
      </c>
      <c r="K249" s="20" t="str">
        <f t="shared" si="707"/>
        <v>ゆ</v>
      </c>
      <c r="L249" s="20" t="str">
        <f t="shared" si="707"/>
        <v>ょ</v>
      </c>
      <c r="M249" s="20" t="str">
        <f t="shared" si="707"/>
        <v>よ</v>
      </c>
      <c r="N249" s="20" t="str">
        <f t="shared" si="707"/>
        <v>ら</v>
      </c>
      <c r="O249" s="20" t="str">
        <f t="shared" si="707"/>
        <v>り</v>
      </c>
      <c r="P249" s="20" t="str">
        <f t="shared" si="707"/>
        <v>る</v>
      </c>
      <c r="Q249" s="20" t="str">
        <f t="shared" si="707"/>
        <v>れ</v>
      </c>
      <c r="R249" s="20" t="str">
        <f t="shared" si="707"/>
        <v>ろ</v>
      </c>
      <c r="S249" s="20" t="str">
        <f t="shared" si="707"/>
        <v>ゎ</v>
      </c>
      <c r="T249" s="20" t="str">
        <f t="shared" si="707"/>
        <v>わ</v>
      </c>
      <c r="U249" s="20" t="str">
        <f t="shared" si="707"/>
        <v>ゐ</v>
      </c>
      <c r="V249" s="20" t="str">
        <f t="shared" si="707"/>
        <v>ゑ</v>
      </c>
      <c r="W249" s="20" t="str">
        <f t="shared" si="707"/>
        <v>を</v>
      </c>
      <c r="X249" s="20" t="str">
        <f t="shared" si="707"/>
        <v>ん</v>
      </c>
      <c r="Y249" s="20" t="str">
        <f t="shared" si="707"/>
        <v>・</v>
      </c>
      <c r="Z249" s="20" t="str">
        <f t="shared" si="707"/>
        <v>・</v>
      </c>
      <c r="AA249" s="20" t="str">
        <f t="shared" si="707"/>
        <v>・</v>
      </c>
      <c r="AB249" s="20" t="str">
        <f t="shared" si="707"/>
        <v>・</v>
      </c>
      <c r="AC249" s="20" t="str">
        <f t="shared" si="707"/>
        <v>・</v>
      </c>
      <c r="AD249" s="20" t="str">
        <f t="shared" si="707"/>
        <v>・</v>
      </c>
      <c r="AE249" s="20" t="str">
        <f t="shared" si="707"/>
        <v>・</v>
      </c>
      <c r="AF249" s="20" t="str">
        <f t="shared" si="707"/>
        <v>・</v>
      </c>
      <c r="AG249" s="20" t="str">
        <f t="shared" si="707"/>
        <v>・</v>
      </c>
      <c r="AH249" s="20" t="str">
        <f t="shared" si="707"/>
        <v>・</v>
      </c>
      <c r="AI249" s="20" t="str">
        <f t="shared" si="707"/>
        <v>・</v>
      </c>
      <c r="AJ249" s="20" t="str">
        <f>CHAR(9505+AJ$1-33)</f>
        <v>ァ</v>
      </c>
      <c r="AK249" s="20" t="str">
        <f t="shared" ref="AK249:BN249" si="708">CHAR(9505+AK$1-33)</f>
        <v>ア</v>
      </c>
      <c r="AL249" s="20" t="str">
        <f t="shared" si="708"/>
        <v>ィ</v>
      </c>
      <c r="AM249" s="20" t="str">
        <f t="shared" si="708"/>
        <v>イ</v>
      </c>
      <c r="AN249" s="20" t="str">
        <f t="shared" si="708"/>
        <v>ゥ</v>
      </c>
      <c r="AO249" s="20" t="str">
        <f t="shared" si="708"/>
        <v>ウ</v>
      </c>
      <c r="AP249" s="20" t="str">
        <f t="shared" si="708"/>
        <v>ェ</v>
      </c>
      <c r="AQ249" s="20" t="str">
        <f t="shared" si="708"/>
        <v>エ</v>
      </c>
      <c r="AR249" s="20" t="str">
        <f t="shared" si="708"/>
        <v>ォ</v>
      </c>
      <c r="AS249" s="20" t="str">
        <f t="shared" si="708"/>
        <v>オ</v>
      </c>
      <c r="AT249" s="20" t="str">
        <f t="shared" si="708"/>
        <v>カ</v>
      </c>
      <c r="AU249" s="20" t="str">
        <f t="shared" si="708"/>
        <v>ガ</v>
      </c>
      <c r="AV249" s="20" t="str">
        <f t="shared" si="708"/>
        <v>キ</v>
      </c>
      <c r="AW249" s="20" t="str">
        <f t="shared" si="708"/>
        <v>ギ</v>
      </c>
      <c r="AX249" s="20" t="str">
        <f t="shared" si="708"/>
        <v>ク</v>
      </c>
      <c r="AY249" s="20" t="str">
        <f t="shared" si="708"/>
        <v>グ</v>
      </c>
      <c r="AZ249" s="20" t="str">
        <f t="shared" si="708"/>
        <v>ケ</v>
      </c>
      <c r="BA249" s="20" t="str">
        <f t="shared" si="708"/>
        <v>ゲ</v>
      </c>
      <c r="BB249" s="20" t="str">
        <f t="shared" si="708"/>
        <v>コ</v>
      </c>
      <c r="BC249" s="20" t="str">
        <f t="shared" si="708"/>
        <v>ゴ</v>
      </c>
      <c r="BD249" s="20" t="str">
        <f t="shared" si="708"/>
        <v>サ</v>
      </c>
      <c r="BE249" s="20" t="str">
        <f t="shared" si="708"/>
        <v>ザ</v>
      </c>
      <c r="BF249" s="20" t="str">
        <f t="shared" si="708"/>
        <v>シ</v>
      </c>
      <c r="BG249" s="20" t="str">
        <f t="shared" si="708"/>
        <v>ジ</v>
      </c>
      <c r="BH249" s="20" t="str">
        <f t="shared" si="708"/>
        <v>ス</v>
      </c>
      <c r="BI249" s="20" t="str">
        <f t="shared" si="708"/>
        <v>ズ</v>
      </c>
      <c r="BJ249" s="20" t="str">
        <f t="shared" si="708"/>
        <v>セ</v>
      </c>
      <c r="BK249" s="20" t="str">
        <f t="shared" si="708"/>
        <v>ゼ</v>
      </c>
      <c r="BL249" s="20" t="str">
        <f t="shared" si="708"/>
        <v>ソ</v>
      </c>
      <c r="BM249" s="20" t="str">
        <f t="shared" si="708"/>
        <v>ゾ</v>
      </c>
      <c r="BN249" s="20" t="str">
        <f t="shared" si="708"/>
        <v>タ</v>
      </c>
      <c r="BP249" s="3" t="s">
        <v>577</v>
      </c>
      <c r="BQ249">
        <f t="shared" si="635"/>
        <v>9310</v>
      </c>
      <c r="BR249" s="3" t="s">
        <v>578</v>
      </c>
      <c r="BS249">
        <f t="shared" si="636"/>
        <v>9505</v>
      </c>
    </row>
    <row r="250" spans="1:71" x14ac:dyDescent="0.55000000000000004">
      <c r="C250" s="11" t="str">
        <f>DEC2HEX(CODE(C249),4)</f>
        <v>245E</v>
      </c>
      <c r="D250" s="10" t="str">
        <f>DEC2HEX(CODE(D249),4)</f>
        <v>245F</v>
      </c>
      <c r="E250" s="10" t="str">
        <f t="shared" si="699"/>
        <v>2460</v>
      </c>
      <c r="F250" s="10" t="str">
        <f t="shared" si="699"/>
        <v>2461</v>
      </c>
      <c r="G250" s="10" t="str">
        <f t="shared" si="699"/>
        <v>2462</v>
      </c>
      <c r="H250" s="10" t="str">
        <f t="shared" si="699"/>
        <v>2463</v>
      </c>
      <c r="I250" s="10" t="str">
        <f t="shared" si="699"/>
        <v>2464</v>
      </c>
      <c r="J250" s="10" t="str">
        <f t="shared" si="699"/>
        <v>2465</v>
      </c>
      <c r="K250" s="10" t="str">
        <f t="shared" si="699"/>
        <v>2466</v>
      </c>
      <c r="L250" s="10" t="str">
        <f t="shared" si="699"/>
        <v>2467</v>
      </c>
      <c r="M250" s="10" t="str">
        <f t="shared" si="699"/>
        <v>2468</v>
      </c>
      <c r="N250" s="10" t="str">
        <f t="shared" si="699"/>
        <v>2469</v>
      </c>
      <c r="O250" s="10" t="str">
        <f t="shared" si="699"/>
        <v>246A</v>
      </c>
      <c r="P250" s="10" t="str">
        <f t="shared" si="699"/>
        <v>246B</v>
      </c>
      <c r="Q250" s="10" t="str">
        <f t="shared" si="699"/>
        <v>246C</v>
      </c>
      <c r="R250" s="10" t="str">
        <f t="shared" si="699"/>
        <v>246D</v>
      </c>
      <c r="S250" s="11" t="str">
        <f t="shared" si="699"/>
        <v>246E</v>
      </c>
      <c r="T250" s="10" t="str">
        <f t="shared" si="699"/>
        <v>246F</v>
      </c>
      <c r="U250" s="10" t="str">
        <f t="shared" si="699"/>
        <v>2470</v>
      </c>
      <c r="V250" s="10" t="str">
        <f t="shared" si="699"/>
        <v>2471</v>
      </c>
      <c r="W250" s="10" t="str">
        <f t="shared" si="699"/>
        <v>2472</v>
      </c>
      <c r="X250" s="10" t="str">
        <f t="shared" si="699"/>
        <v>2473</v>
      </c>
      <c r="Y250" s="10" t="str">
        <f t="shared" si="699"/>
        <v>2126</v>
      </c>
      <c r="Z250" s="10" t="str">
        <f t="shared" si="699"/>
        <v>2126</v>
      </c>
      <c r="AA250" s="10" t="str">
        <f t="shared" si="699"/>
        <v>2126</v>
      </c>
      <c r="AB250" s="10" t="str">
        <f t="shared" si="699"/>
        <v>2126</v>
      </c>
      <c r="AC250" s="10" t="str">
        <f t="shared" si="699"/>
        <v>2126</v>
      </c>
      <c r="AD250" s="10" t="str">
        <f t="shared" si="699"/>
        <v>2126</v>
      </c>
      <c r="AE250" s="10" t="str">
        <f t="shared" si="699"/>
        <v>2126</v>
      </c>
      <c r="AF250" s="10" t="str">
        <f t="shared" si="699"/>
        <v>2126</v>
      </c>
      <c r="AG250" s="10" t="str">
        <f t="shared" si="699"/>
        <v>2126</v>
      </c>
      <c r="AH250" s="10" t="str">
        <f t="shared" si="699"/>
        <v>2126</v>
      </c>
      <c r="AI250" s="11" t="str">
        <f>DEC2HEX(CODE(AI249),4)</f>
        <v>2126</v>
      </c>
      <c r="AJ250" s="10" t="str">
        <f>DEC2HEX(CODE(AJ249),4)</f>
        <v>2521</v>
      </c>
      <c r="AK250" s="10" t="str">
        <f t="shared" si="700"/>
        <v>2522</v>
      </c>
      <c r="AL250" s="10" t="str">
        <f t="shared" si="700"/>
        <v>2523</v>
      </c>
      <c r="AM250" s="10" t="str">
        <f t="shared" si="700"/>
        <v>2524</v>
      </c>
      <c r="AN250" s="10" t="str">
        <f t="shared" si="700"/>
        <v>2525</v>
      </c>
      <c r="AO250" s="10" t="str">
        <f t="shared" si="700"/>
        <v>2526</v>
      </c>
      <c r="AP250" s="10" t="str">
        <f t="shared" si="700"/>
        <v>2527</v>
      </c>
      <c r="AQ250" s="10" t="str">
        <f t="shared" si="700"/>
        <v>2528</v>
      </c>
      <c r="AR250" s="10" t="str">
        <f t="shared" si="700"/>
        <v>2529</v>
      </c>
      <c r="AS250" s="10" t="str">
        <f t="shared" si="700"/>
        <v>252A</v>
      </c>
      <c r="AT250" s="10" t="str">
        <f t="shared" si="700"/>
        <v>252B</v>
      </c>
      <c r="AU250" s="10" t="str">
        <f t="shared" si="700"/>
        <v>252C</v>
      </c>
      <c r="AV250" s="10" t="str">
        <f t="shared" si="700"/>
        <v>252D</v>
      </c>
      <c r="AW250" s="10" t="str">
        <f t="shared" si="700"/>
        <v>252E</v>
      </c>
      <c r="AX250" s="10" t="str">
        <f t="shared" si="700"/>
        <v>252F</v>
      </c>
      <c r="AY250" s="11" t="str">
        <f t="shared" si="700"/>
        <v>2530</v>
      </c>
      <c r="AZ250" s="10" t="str">
        <f t="shared" si="700"/>
        <v>2531</v>
      </c>
      <c r="BA250" s="10" t="str">
        <f t="shared" si="700"/>
        <v>2532</v>
      </c>
      <c r="BB250" s="10" t="str">
        <f t="shared" si="700"/>
        <v>2533</v>
      </c>
      <c r="BC250" s="10" t="str">
        <f t="shared" si="700"/>
        <v>2534</v>
      </c>
      <c r="BD250" s="10" t="str">
        <f t="shared" si="700"/>
        <v>2535</v>
      </c>
      <c r="BE250" s="10" t="str">
        <f t="shared" si="700"/>
        <v>2536</v>
      </c>
      <c r="BF250" s="10" t="str">
        <f t="shared" si="700"/>
        <v>2537</v>
      </c>
      <c r="BG250" s="10" t="str">
        <f t="shared" si="700"/>
        <v>2538</v>
      </c>
      <c r="BH250" s="10" t="str">
        <f t="shared" si="700"/>
        <v>2539</v>
      </c>
      <c r="BI250" s="10" t="str">
        <f t="shared" si="700"/>
        <v>253A</v>
      </c>
      <c r="BJ250" s="10" t="str">
        <f t="shared" si="700"/>
        <v>253B</v>
      </c>
      <c r="BK250" s="10" t="str">
        <f t="shared" si="700"/>
        <v>253C</v>
      </c>
      <c r="BL250" s="10" t="str">
        <f t="shared" si="700"/>
        <v>253D</v>
      </c>
      <c r="BM250" s="10" t="str">
        <f t="shared" si="700"/>
        <v>253E</v>
      </c>
      <c r="BN250" s="10" t="str">
        <f t="shared" si="700"/>
        <v>253F</v>
      </c>
      <c r="BQ250">
        <f t="shared" si="635"/>
        <v>0</v>
      </c>
      <c r="BS250">
        <f t="shared" si="636"/>
        <v>0</v>
      </c>
    </row>
    <row r="251" spans="1:71" ht="26.5" x14ac:dyDescent="0.55000000000000004">
      <c r="A251">
        <f>A249+64*32</f>
        <v>253952</v>
      </c>
      <c r="B251" s="2" t="str">
        <f>DEC2HEX(A251,5)</f>
        <v>3E000</v>
      </c>
      <c r="C251" s="20" t="str">
        <f>CHAR(9536+C$1)</f>
        <v>ダ</v>
      </c>
      <c r="D251" s="20" t="str">
        <f t="shared" ref="D251:BN251" si="709">CHAR(9536+D$1)</f>
        <v>チ</v>
      </c>
      <c r="E251" s="20" t="str">
        <f t="shared" si="709"/>
        <v>ヂ</v>
      </c>
      <c r="F251" s="20" t="str">
        <f t="shared" si="709"/>
        <v>ッ</v>
      </c>
      <c r="G251" s="20" t="str">
        <f t="shared" si="709"/>
        <v>ツ</v>
      </c>
      <c r="H251" s="20" t="str">
        <f t="shared" si="709"/>
        <v>ヅ</v>
      </c>
      <c r="I251" s="20" t="str">
        <f t="shared" si="709"/>
        <v>テ</v>
      </c>
      <c r="J251" s="20" t="str">
        <f t="shared" si="709"/>
        <v>デ</v>
      </c>
      <c r="K251" s="20" t="str">
        <f t="shared" si="709"/>
        <v>ト</v>
      </c>
      <c r="L251" s="20" t="str">
        <f t="shared" si="709"/>
        <v>ド</v>
      </c>
      <c r="M251" s="20" t="str">
        <f t="shared" si="709"/>
        <v>ナ</v>
      </c>
      <c r="N251" s="20" t="str">
        <f t="shared" si="709"/>
        <v>ニ</v>
      </c>
      <c r="O251" s="20" t="str">
        <f t="shared" si="709"/>
        <v>ヌ</v>
      </c>
      <c r="P251" s="20" t="str">
        <f t="shared" si="709"/>
        <v>ネ</v>
      </c>
      <c r="Q251" s="20" t="str">
        <f t="shared" si="709"/>
        <v>ノ</v>
      </c>
      <c r="R251" s="20" t="str">
        <f t="shared" si="709"/>
        <v>ハ</v>
      </c>
      <c r="S251" s="20" t="str">
        <f t="shared" si="709"/>
        <v>バ</v>
      </c>
      <c r="T251" s="20" t="str">
        <f t="shared" si="709"/>
        <v>パ</v>
      </c>
      <c r="U251" s="20" t="str">
        <f t="shared" si="709"/>
        <v>ヒ</v>
      </c>
      <c r="V251" s="20" t="str">
        <f t="shared" si="709"/>
        <v>ビ</v>
      </c>
      <c r="W251" s="20" t="str">
        <f t="shared" si="709"/>
        <v>ピ</v>
      </c>
      <c r="X251" s="20" t="str">
        <f t="shared" si="709"/>
        <v>フ</v>
      </c>
      <c r="Y251" s="20" t="str">
        <f t="shared" si="709"/>
        <v>ブ</v>
      </c>
      <c r="Z251" s="20" t="str">
        <f t="shared" si="709"/>
        <v>プ</v>
      </c>
      <c r="AA251" s="20" t="str">
        <f t="shared" si="709"/>
        <v>ヘ</v>
      </c>
      <c r="AB251" s="20" t="str">
        <f t="shared" si="709"/>
        <v>ベ</v>
      </c>
      <c r="AC251" s="20" t="str">
        <f t="shared" si="709"/>
        <v>ペ</v>
      </c>
      <c r="AD251" s="20" t="str">
        <f t="shared" si="709"/>
        <v>ホ</v>
      </c>
      <c r="AE251" s="20" t="str">
        <f t="shared" si="709"/>
        <v>ボ</v>
      </c>
      <c r="AF251" s="20" t="str">
        <f t="shared" si="709"/>
        <v>ポ</v>
      </c>
      <c r="AG251" s="20" t="str">
        <f t="shared" si="709"/>
        <v>マ</v>
      </c>
      <c r="AH251" s="20" t="str">
        <f t="shared" si="709"/>
        <v>ミ</v>
      </c>
      <c r="AI251" s="20" t="str">
        <f t="shared" si="709"/>
        <v>ム</v>
      </c>
      <c r="AJ251" s="20" t="str">
        <f t="shared" si="709"/>
        <v>メ</v>
      </c>
      <c r="AK251" s="20" t="str">
        <f t="shared" si="709"/>
        <v>モ</v>
      </c>
      <c r="AL251" s="20" t="str">
        <f t="shared" si="709"/>
        <v>ャ</v>
      </c>
      <c r="AM251" s="20" t="str">
        <f t="shared" si="709"/>
        <v>ヤ</v>
      </c>
      <c r="AN251" s="20" t="str">
        <f t="shared" si="709"/>
        <v>ュ</v>
      </c>
      <c r="AO251" s="20" t="str">
        <f t="shared" si="709"/>
        <v>ユ</v>
      </c>
      <c r="AP251" s="20" t="str">
        <f t="shared" si="709"/>
        <v>ョ</v>
      </c>
      <c r="AQ251" s="20" t="str">
        <f t="shared" si="709"/>
        <v>ヨ</v>
      </c>
      <c r="AR251" s="20" t="str">
        <f t="shared" si="709"/>
        <v>ラ</v>
      </c>
      <c r="AS251" s="20" t="str">
        <f t="shared" si="709"/>
        <v>リ</v>
      </c>
      <c r="AT251" s="20" t="str">
        <f t="shared" si="709"/>
        <v>ル</v>
      </c>
      <c r="AU251" s="20" t="str">
        <f t="shared" si="709"/>
        <v>レ</v>
      </c>
      <c r="AV251" s="20" t="str">
        <f t="shared" si="709"/>
        <v>ロ</v>
      </c>
      <c r="AW251" s="20" t="str">
        <f t="shared" si="709"/>
        <v>ヮ</v>
      </c>
      <c r="AX251" s="20" t="str">
        <f t="shared" si="709"/>
        <v>ワ</v>
      </c>
      <c r="AY251" s="20" t="str">
        <f t="shared" si="709"/>
        <v>ヰ</v>
      </c>
      <c r="AZ251" s="20" t="str">
        <f t="shared" si="709"/>
        <v>ヱ</v>
      </c>
      <c r="BA251" s="20" t="str">
        <f t="shared" si="709"/>
        <v>ヲ</v>
      </c>
      <c r="BB251" s="20" t="str">
        <f t="shared" si="709"/>
        <v>ン</v>
      </c>
      <c r="BC251" s="20" t="str">
        <f t="shared" si="709"/>
        <v>ヴ</v>
      </c>
      <c r="BD251" s="20" t="str">
        <f t="shared" si="709"/>
        <v>ヵ</v>
      </c>
      <c r="BE251" s="20" t="str">
        <f t="shared" si="709"/>
        <v>ヶ</v>
      </c>
      <c r="BF251" s="17" t="str">
        <f t="shared" si="709"/>
        <v>・</v>
      </c>
      <c r="BG251" s="17" t="str">
        <f t="shared" si="709"/>
        <v>・</v>
      </c>
      <c r="BH251" s="17" t="str">
        <f t="shared" si="709"/>
        <v>・</v>
      </c>
      <c r="BI251" s="17" t="str">
        <f t="shared" si="709"/>
        <v>・</v>
      </c>
      <c r="BJ251" s="17" t="str">
        <f t="shared" si="709"/>
        <v>・</v>
      </c>
      <c r="BK251" s="17" t="str">
        <f t="shared" si="709"/>
        <v>・</v>
      </c>
      <c r="BL251" s="17" t="str">
        <f t="shared" si="709"/>
        <v>・</v>
      </c>
      <c r="BM251" s="17" t="str">
        <f t="shared" si="709"/>
        <v>・</v>
      </c>
      <c r="BN251" s="17" t="s">
        <v>580</v>
      </c>
      <c r="BP251" s="3" t="s">
        <v>579</v>
      </c>
      <c r="BQ251">
        <f t="shared" si="635"/>
        <v>9536</v>
      </c>
      <c r="BS251">
        <f t="shared" si="636"/>
        <v>0</v>
      </c>
    </row>
    <row r="252" spans="1:71" x14ac:dyDescent="0.55000000000000004">
      <c r="C252" s="11" t="str">
        <f>DEC2HEX(CODE(C251),4)</f>
        <v>2540</v>
      </c>
      <c r="D252" s="10" t="str">
        <f>DEC2HEX(CODE(D251),4)</f>
        <v>2541</v>
      </c>
      <c r="E252" s="10" t="str">
        <f t="shared" si="699"/>
        <v>2542</v>
      </c>
      <c r="F252" s="10" t="str">
        <f t="shared" si="699"/>
        <v>2543</v>
      </c>
      <c r="G252" s="10" t="str">
        <f t="shared" si="699"/>
        <v>2544</v>
      </c>
      <c r="H252" s="10" t="str">
        <f t="shared" si="699"/>
        <v>2545</v>
      </c>
      <c r="I252" s="10" t="str">
        <f t="shared" si="699"/>
        <v>2546</v>
      </c>
      <c r="J252" s="10" t="str">
        <f t="shared" si="699"/>
        <v>2547</v>
      </c>
      <c r="K252" s="10" t="str">
        <f t="shared" si="699"/>
        <v>2548</v>
      </c>
      <c r="L252" s="10" t="str">
        <f t="shared" si="699"/>
        <v>2549</v>
      </c>
      <c r="M252" s="10" t="str">
        <f t="shared" si="699"/>
        <v>254A</v>
      </c>
      <c r="N252" s="10" t="str">
        <f t="shared" si="699"/>
        <v>254B</v>
      </c>
      <c r="O252" s="10" t="str">
        <f t="shared" si="699"/>
        <v>254C</v>
      </c>
      <c r="P252" s="10" t="str">
        <f t="shared" si="699"/>
        <v>254D</v>
      </c>
      <c r="Q252" s="10" t="str">
        <f t="shared" si="699"/>
        <v>254E</v>
      </c>
      <c r="R252" s="10" t="str">
        <f t="shared" si="699"/>
        <v>254F</v>
      </c>
      <c r="S252" s="11" t="str">
        <f t="shared" si="699"/>
        <v>2550</v>
      </c>
      <c r="T252" s="10" t="str">
        <f t="shared" si="699"/>
        <v>2551</v>
      </c>
      <c r="U252" s="10" t="str">
        <f t="shared" si="699"/>
        <v>2552</v>
      </c>
      <c r="V252" s="10" t="str">
        <f t="shared" si="699"/>
        <v>2553</v>
      </c>
      <c r="W252" s="10" t="str">
        <f t="shared" si="699"/>
        <v>2554</v>
      </c>
      <c r="X252" s="10" t="str">
        <f t="shared" si="699"/>
        <v>2555</v>
      </c>
      <c r="Y252" s="10" t="str">
        <f t="shared" si="699"/>
        <v>2556</v>
      </c>
      <c r="Z252" s="10" t="str">
        <f t="shared" si="699"/>
        <v>2557</v>
      </c>
      <c r="AA252" s="10" t="str">
        <f t="shared" si="699"/>
        <v>2558</v>
      </c>
      <c r="AB252" s="10" t="str">
        <f t="shared" si="699"/>
        <v>2559</v>
      </c>
      <c r="AC252" s="10" t="str">
        <f t="shared" si="699"/>
        <v>255A</v>
      </c>
      <c r="AD252" s="10" t="str">
        <f t="shared" si="699"/>
        <v>255B</v>
      </c>
      <c r="AE252" s="10" t="str">
        <f t="shared" si="699"/>
        <v>255C</v>
      </c>
      <c r="AF252" s="10" t="str">
        <f t="shared" si="699"/>
        <v>255D</v>
      </c>
      <c r="AG252" s="10" t="str">
        <f t="shared" si="699"/>
        <v>255E</v>
      </c>
      <c r="AH252" s="10" t="str">
        <f t="shared" si="699"/>
        <v>255F</v>
      </c>
      <c r="AI252" s="11" t="str">
        <f>DEC2HEX(CODE(AI251),4)</f>
        <v>2560</v>
      </c>
      <c r="AJ252" s="10" t="str">
        <f>DEC2HEX(CODE(AJ251),4)</f>
        <v>2561</v>
      </c>
      <c r="AK252" s="10" t="str">
        <f t="shared" si="700"/>
        <v>2562</v>
      </c>
      <c r="AL252" s="10" t="str">
        <f t="shared" si="700"/>
        <v>2563</v>
      </c>
      <c r="AM252" s="10" t="str">
        <f t="shared" si="700"/>
        <v>2564</v>
      </c>
      <c r="AN252" s="10" t="str">
        <f t="shared" si="700"/>
        <v>2565</v>
      </c>
      <c r="AO252" s="10" t="str">
        <f t="shared" si="700"/>
        <v>2566</v>
      </c>
      <c r="AP252" s="10" t="str">
        <f t="shared" si="700"/>
        <v>2567</v>
      </c>
      <c r="AQ252" s="10" t="str">
        <f t="shared" si="700"/>
        <v>2568</v>
      </c>
      <c r="AR252" s="10" t="str">
        <f t="shared" si="700"/>
        <v>2569</v>
      </c>
      <c r="AS252" s="10" t="str">
        <f t="shared" si="700"/>
        <v>256A</v>
      </c>
      <c r="AT252" s="10" t="str">
        <f t="shared" si="700"/>
        <v>256B</v>
      </c>
      <c r="AU252" s="10" t="str">
        <f t="shared" si="700"/>
        <v>256C</v>
      </c>
      <c r="AV252" s="10" t="str">
        <f t="shared" si="700"/>
        <v>256D</v>
      </c>
      <c r="AW252" s="10" t="str">
        <f t="shared" si="700"/>
        <v>256E</v>
      </c>
      <c r="AX252" s="10" t="str">
        <f t="shared" si="700"/>
        <v>256F</v>
      </c>
      <c r="AY252" s="11" t="str">
        <f t="shared" si="700"/>
        <v>2570</v>
      </c>
      <c r="AZ252" s="10" t="str">
        <f t="shared" si="700"/>
        <v>2571</v>
      </c>
      <c r="BA252" s="10" t="str">
        <f t="shared" si="700"/>
        <v>2572</v>
      </c>
      <c r="BB252" s="10" t="str">
        <f t="shared" si="700"/>
        <v>2573</v>
      </c>
      <c r="BC252" s="10" t="str">
        <f t="shared" si="700"/>
        <v>2574</v>
      </c>
      <c r="BD252" s="10" t="str">
        <f t="shared" si="700"/>
        <v>2575</v>
      </c>
      <c r="BE252" s="10" t="str">
        <f t="shared" si="700"/>
        <v>2576</v>
      </c>
      <c r="BF252" s="10"/>
      <c r="BG252" s="10"/>
      <c r="BH252" s="10"/>
      <c r="BI252" s="10"/>
      <c r="BJ252" s="10"/>
      <c r="BK252" s="10"/>
      <c r="BL252" s="10"/>
      <c r="BM252" s="10"/>
      <c r="BN252" s="10"/>
    </row>
    <row r="254" spans="1:71" x14ac:dyDescent="0.55000000000000004">
      <c r="AK254" s="68" t="s">
        <v>641</v>
      </c>
      <c r="AV254" s="22"/>
      <c r="AW254" s="21" t="s">
        <v>581</v>
      </c>
      <c r="AZ254" s="24"/>
      <c r="BA254" s="21" t="s">
        <v>575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3B1BA-36C1-4644-B96E-11A12369D1E6}">
  <sheetPr codeName="Sheet3"/>
  <dimension ref="A1:BS19"/>
  <sheetViews>
    <sheetView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A27" sqref="AA27"/>
    </sheetView>
  </sheetViews>
  <sheetFormatPr defaultRowHeight="18" x14ac:dyDescent="0.55000000000000004"/>
  <cols>
    <col min="1" max="1" width="7.4140625" hidden="1" customWidth="1"/>
    <col min="2" max="2" width="6.75" style="2" customWidth="1"/>
    <col min="3" max="4" width="4.58203125" style="2" customWidth="1"/>
    <col min="5" max="21" width="4.58203125" customWidth="1"/>
    <col min="22" max="22" width="4.58203125" style="2" customWidth="1"/>
    <col min="23" max="32" width="4.58203125" customWidth="1"/>
    <col min="33" max="34" width="4.58203125" style="2" customWidth="1"/>
    <col min="35" max="66" width="4.58203125" customWidth="1"/>
    <col min="67" max="67" width="3.1640625" customWidth="1"/>
    <col min="68" max="68" width="0" style="3" hidden="1" customWidth="1"/>
    <col min="69" max="69" width="7.83203125" hidden="1" customWidth="1"/>
    <col min="70" max="71" width="0" hidden="1" customWidth="1"/>
  </cols>
  <sheetData>
    <row r="1" spans="1:71" x14ac:dyDescent="0.55000000000000004">
      <c r="C1" s="19">
        <v>0</v>
      </c>
      <c r="D1" s="19">
        <f>C1+1</f>
        <v>1</v>
      </c>
      <c r="E1" s="19">
        <f t="shared" ref="E1:AF1" si="0">D1+1</f>
        <v>2</v>
      </c>
      <c r="F1" s="19">
        <f t="shared" si="0"/>
        <v>3</v>
      </c>
      <c r="G1" s="19">
        <f t="shared" si="0"/>
        <v>4</v>
      </c>
      <c r="H1" s="19">
        <f t="shared" si="0"/>
        <v>5</v>
      </c>
      <c r="I1" s="19">
        <f t="shared" si="0"/>
        <v>6</v>
      </c>
      <c r="J1" s="19">
        <f t="shared" si="0"/>
        <v>7</v>
      </c>
      <c r="K1" s="19">
        <f t="shared" si="0"/>
        <v>8</v>
      </c>
      <c r="L1" s="19">
        <f t="shared" si="0"/>
        <v>9</v>
      </c>
      <c r="M1" s="19">
        <f t="shared" si="0"/>
        <v>10</v>
      </c>
      <c r="N1" s="19">
        <f t="shared" si="0"/>
        <v>11</v>
      </c>
      <c r="O1" s="19">
        <f t="shared" si="0"/>
        <v>12</v>
      </c>
      <c r="P1" s="19">
        <f t="shared" si="0"/>
        <v>13</v>
      </c>
      <c r="Q1" s="19">
        <f t="shared" si="0"/>
        <v>14</v>
      </c>
      <c r="R1" s="19">
        <f t="shared" si="0"/>
        <v>15</v>
      </c>
      <c r="S1" s="19">
        <f t="shared" si="0"/>
        <v>16</v>
      </c>
      <c r="T1" s="19">
        <f t="shared" si="0"/>
        <v>17</v>
      </c>
      <c r="U1" s="19">
        <f t="shared" si="0"/>
        <v>18</v>
      </c>
      <c r="V1" s="19">
        <f t="shared" si="0"/>
        <v>19</v>
      </c>
      <c r="W1" s="19">
        <f t="shared" si="0"/>
        <v>20</v>
      </c>
      <c r="X1" s="19">
        <f t="shared" si="0"/>
        <v>21</v>
      </c>
      <c r="Y1" s="19">
        <f t="shared" si="0"/>
        <v>22</v>
      </c>
      <c r="Z1" s="19">
        <f t="shared" si="0"/>
        <v>23</v>
      </c>
      <c r="AA1" s="19">
        <f t="shared" si="0"/>
        <v>24</v>
      </c>
      <c r="AB1" s="19">
        <f t="shared" si="0"/>
        <v>25</v>
      </c>
      <c r="AC1" s="19">
        <f t="shared" si="0"/>
        <v>26</v>
      </c>
      <c r="AD1" s="19">
        <f t="shared" si="0"/>
        <v>27</v>
      </c>
      <c r="AE1" s="19">
        <f t="shared" si="0"/>
        <v>28</v>
      </c>
      <c r="AF1" s="19">
        <f t="shared" si="0"/>
        <v>29</v>
      </c>
      <c r="AG1" s="19">
        <f>AF1+1</f>
        <v>30</v>
      </c>
      <c r="AH1" s="19">
        <f t="shared" ref="AH1:BN1" si="1">AG1+1</f>
        <v>31</v>
      </c>
      <c r="AI1" s="19">
        <f t="shared" si="1"/>
        <v>32</v>
      </c>
      <c r="AJ1" s="19">
        <f t="shared" si="1"/>
        <v>33</v>
      </c>
      <c r="AK1" s="19">
        <f t="shared" si="1"/>
        <v>34</v>
      </c>
      <c r="AL1" s="19">
        <f t="shared" si="1"/>
        <v>35</v>
      </c>
      <c r="AM1" s="19">
        <f t="shared" si="1"/>
        <v>36</v>
      </c>
      <c r="AN1" s="19">
        <f t="shared" si="1"/>
        <v>37</v>
      </c>
      <c r="AO1" s="19">
        <f t="shared" si="1"/>
        <v>38</v>
      </c>
      <c r="AP1" s="19">
        <f t="shared" si="1"/>
        <v>39</v>
      </c>
      <c r="AQ1" s="19">
        <f t="shared" si="1"/>
        <v>40</v>
      </c>
      <c r="AR1" s="19">
        <f t="shared" si="1"/>
        <v>41</v>
      </c>
      <c r="AS1" s="19">
        <f t="shared" si="1"/>
        <v>42</v>
      </c>
      <c r="AT1" s="19">
        <f t="shared" si="1"/>
        <v>43</v>
      </c>
      <c r="AU1" s="19">
        <f t="shared" si="1"/>
        <v>44</v>
      </c>
      <c r="AV1" s="19">
        <f t="shared" si="1"/>
        <v>45</v>
      </c>
      <c r="AW1" s="19">
        <f t="shared" si="1"/>
        <v>46</v>
      </c>
      <c r="AX1" s="19">
        <f t="shared" si="1"/>
        <v>47</v>
      </c>
      <c r="AY1" s="19">
        <f t="shared" si="1"/>
        <v>48</v>
      </c>
      <c r="AZ1" s="19">
        <f t="shared" si="1"/>
        <v>49</v>
      </c>
      <c r="BA1" s="19">
        <f t="shared" si="1"/>
        <v>50</v>
      </c>
      <c r="BB1" s="19">
        <f t="shared" si="1"/>
        <v>51</v>
      </c>
      <c r="BC1" s="19">
        <f t="shared" si="1"/>
        <v>52</v>
      </c>
      <c r="BD1" s="19">
        <f t="shared" si="1"/>
        <v>53</v>
      </c>
      <c r="BE1" s="19">
        <f t="shared" si="1"/>
        <v>54</v>
      </c>
      <c r="BF1" s="19">
        <f t="shared" si="1"/>
        <v>55</v>
      </c>
      <c r="BG1" s="19">
        <f t="shared" si="1"/>
        <v>56</v>
      </c>
      <c r="BH1" s="19">
        <f t="shared" si="1"/>
        <v>57</v>
      </c>
      <c r="BI1" s="19">
        <f t="shared" si="1"/>
        <v>58</v>
      </c>
      <c r="BJ1" s="19">
        <f t="shared" si="1"/>
        <v>59</v>
      </c>
      <c r="BK1" s="19">
        <f t="shared" si="1"/>
        <v>60</v>
      </c>
      <c r="BL1" s="19">
        <f t="shared" si="1"/>
        <v>61</v>
      </c>
      <c r="BM1" s="19">
        <f t="shared" si="1"/>
        <v>62</v>
      </c>
      <c r="BN1" s="19">
        <f t="shared" si="1"/>
        <v>63</v>
      </c>
      <c r="BO1" s="2"/>
    </row>
    <row r="2" spans="1:71" x14ac:dyDescent="0.55000000000000004">
      <c r="B2" s="12" t="s">
        <v>346</v>
      </c>
      <c r="C2" s="4" t="str">
        <f>DEC2HEX(C1*16,3)</f>
        <v>000</v>
      </c>
      <c r="D2" s="19" t="str">
        <f t="shared" ref="D2:BN2" si="2">DEC2HEX(D1*16,3)</f>
        <v>010</v>
      </c>
      <c r="E2" s="19" t="str">
        <f t="shared" si="2"/>
        <v>020</v>
      </c>
      <c r="F2" s="19" t="str">
        <f t="shared" si="2"/>
        <v>030</v>
      </c>
      <c r="G2" s="19" t="str">
        <f t="shared" si="2"/>
        <v>040</v>
      </c>
      <c r="H2" s="19" t="str">
        <f t="shared" si="2"/>
        <v>050</v>
      </c>
      <c r="I2" s="19" t="str">
        <f t="shared" si="2"/>
        <v>060</v>
      </c>
      <c r="J2" s="19" t="str">
        <f t="shared" si="2"/>
        <v>070</v>
      </c>
      <c r="K2" s="19" t="str">
        <f t="shared" si="2"/>
        <v>080</v>
      </c>
      <c r="L2" s="19" t="str">
        <f t="shared" si="2"/>
        <v>090</v>
      </c>
      <c r="M2" s="19" t="str">
        <f t="shared" si="2"/>
        <v>0A0</v>
      </c>
      <c r="N2" s="19" t="str">
        <f t="shared" si="2"/>
        <v>0B0</v>
      </c>
      <c r="O2" s="19" t="str">
        <f t="shared" si="2"/>
        <v>0C0</v>
      </c>
      <c r="P2" s="19" t="str">
        <f t="shared" si="2"/>
        <v>0D0</v>
      </c>
      <c r="Q2" s="19" t="str">
        <f t="shared" si="2"/>
        <v>0E0</v>
      </c>
      <c r="R2" s="19" t="str">
        <f t="shared" si="2"/>
        <v>0F0</v>
      </c>
      <c r="S2" s="4" t="str">
        <f t="shared" si="2"/>
        <v>100</v>
      </c>
      <c r="T2" s="19" t="str">
        <f t="shared" si="2"/>
        <v>110</v>
      </c>
      <c r="U2" s="19" t="str">
        <f t="shared" si="2"/>
        <v>120</v>
      </c>
      <c r="V2" s="19" t="str">
        <f t="shared" si="2"/>
        <v>130</v>
      </c>
      <c r="W2" s="19" t="str">
        <f t="shared" si="2"/>
        <v>140</v>
      </c>
      <c r="X2" s="19" t="str">
        <f t="shared" si="2"/>
        <v>150</v>
      </c>
      <c r="Y2" s="19" t="str">
        <f t="shared" si="2"/>
        <v>160</v>
      </c>
      <c r="Z2" s="19" t="str">
        <f t="shared" si="2"/>
        <v>170</v>
      </c>
      <c r="AA2" s="19" t="str">
        <f t="shared" si="2"/>
        <v>180</v>
      </c>
      <c r="AB2" s="19" t="str">
        <f t="shared" si="2"/>
        <v>190</v>
      </c>
      <c r="AC2" s="19" t="str">
        <f t="shared" si="2"/>
        <v>1A0</v>
      </c>
      <c r="AD2" s="19" t="str">
        <f t="shared" si="2"/>
        <v>1B0</v>
      </c>
      <c r="AE2" s="19" t="str">
        <f t="shared" si="2"/>
        <v>1C0</v>
      </c>
      <c r="AF2" s="19" t="str">
        <f t="shared" si="2"/>
        <v>1D0</v>
      </c>
      <c r="AG2" s="19" t="str">
        <f t="shared" si="2"/>
        <v>1E0</v>
      </c>
      <c r="AH2" s="19" t="str">
        <f t="shared" si="2"/>
        <v>1F0</v>
      </c>
      <c r="AI2" s="4" t="str">
        <f t="shared" si="2"/>
        <v>200</v>
      </c>
      <c r="AJ2" s="19" t="str">
        <f t="shared" si="2"/>
        <v>210</v>
      </c>
      <c r="AK2" s="19" t="str">
        <f t="shared" si="2"/>
        <v>220</v>
      </c>
      <c r="AL2" s="19" t="str">
        <f t="shared" si="2"/>
        <v>230</v>
      </c>
      <c r="AM2" s="19" t="str">
        <f t="shared" si="2"/>
        <v>240</v>
      </c>
      <c r="AN2" s="19" t="str">
        <f t="shared" si="2"/>
        <v>250</v>
      </c>
      <c r="AO2" s="19" t="str">
        <f t="shared" si="2"/>
        <v>260</v>
      </c>
      <c r="AP2" s="19" t="str">
        <f t="shared" si="2"/>
        <v>270</v>
      </c>
      <c r="AQ2" s="19" t="str">
        <f t="shared" si="2"/>
        <v>280</v>
      </c>
      <c r="AR2" s="19" t="str">
        <f t="shared" si="2"/>
        <v>290</v>
      </c>
      <c r="AS2" s="19" t="str">
        <f t="shared" si="2"/>
        <v>2A0</v>
      </c>
      <c r="AT2" s="19" t="str">
        <f t="shared" si="2"/>
        <v>2B0</v>
      </c>
      <c r="AU2" s="19" t="str">
        <f t="shared" si="2"/>
        <v>2C0</v>
      </c>
      <c r="AV2" s="19" t="str">
        <f t="shared" si="2"/>
        <v>2D0</v>
      </c>
      <c r="AW2" s="19" t="str">
        <f t="shared" si="2"/>
        <v>2E0</v>
      </c>
      <c r="AX2" s="19" t="str">
        <f t="shared" si="2"/>
        <v>2F0</v>
      </c>
      <c r="AY2" s="4" t="str">
        <f t="shared" si="2"/>
        <v>300</v>
      </c>
      <c r="AZ2" s="19" t="str">
        <f t="shared" si="2"/>
        <v>310</v>
      </c>
      <c r="BA2" s="19" t="str">
        <f t="shared" si="2"/>
        <v>320</v>
      </c>
      <c r="BB2" s="19" t="str">
        <f t="shared" si="2"/>
        <v>330</v>
      </c>
      <c r="BC2" s="19" t="str">
        <f t="shared" si="2"/>
        <v>340</v>
      </c>
      <c r="BD2" s="19" t="str">
        <f t="shared" si="2"/>
        <v>350</v>
      </c>
      <c r="BE2" s="19" t="str">
        <f t="shared" si="2"/>
        <v>360</v>
      </c>
      <c r="BF2" s="19" t="str">
        <f t="shared" si="2"/>
        <v>370</v>
      </c>
      <c r="BG2" s="19" t="str">
        <f t="shared" si="2"/>
        <v>380</v>
      </c>
      <c r="BH2" s="19" t="str">
        <f t="shared" si="2"/>
        <v>390</v>
      </c>
      <c r="BI2" s="19" t="str">
        <f t="shared" si="2"/>
        <v>3A0</v>
      </c>
      <c r="BJ2" s="19" t="str">
        <f t="shared" si="2"/>
        <v>3B0</v>
      </c>
      <c r="BK2" s="19" t="str">
        <f t="shared" si="2"/>
        <v>3C0</v>
      </c>
      <c r="BL2" s="19" t="str">
        <f t="shared" si="2"/>
        <v>3D0</v>
      </c>
      <c r="BM2" s="19" t="str">
        <f t="shared" si="2"/>
        <v>3E0</v>
      </c>
      <c r="BN2" s="19" t="str">
        <f t="shared" si="2"/>
        <v>3F0</v>
      </c>
      <c r="BO2" s="2"/>
    </row>
    <row r="3" spans="1:71" ht="26.5" x14ac:dyDescent="0.55000000000000004">
      <c r="A3">
        <v>254976</v>
      </c>
      <c r="B3" s="2" t="str">
        <f>DEC2HEX(A3,5)</f>
        <v>3E400</v>
      </c>
      <c r="C3" s="46" t="str">
        <f>CHAR(9568+C1)</f>
        <v>ム</v>
      </c>
      <c r="D3" s="47"/>
      <c r="E3" s="46" t="str">
        <f>CHAR(9568+E1/2)</f>
        <v>メ</v>
      </c>
      <c r="F3" s="47"/>
      <c r="G3" s="46" t="str">
        <f>CHAR(9568+G1/2)</f>
        <v>モ</v>
      </c>
      <c r="H3" s="47"/>
      <c r="I3" s="46" t="str">
        <f t="shared" ref="I3" si="3">CHAR(9568+I1/2)</f>
        <v>ャ</v>
      </c>
      <c r="J3" s="47"/>
      <c r="K3" s="46" t="str">
        <f t="shared" ref="K3" si="4">CHAR(9568+K1/2)</f>
        <v>ヤ</v>
      </c>
      <c r="L3" s="47"/>
      <c r="M3" s="46" t="str">
        <f t="shared" ref="M3" si="5">CHAR(9568+M1/2)</f>
        <v>ュ</v>
      </c>
      <c r="N3" s="47"/>
      <c r="O3" s="46" t="str">
        <f t="shared" ref="O3" si="6">CHAR(9568+O1/2)</f>
        <v>ユ</v>
      </c>
      <c r="P3" s="47"/>
      <c r="Q3" s="46" t="str">
        <f t="shared" ref="Q3" si="7">CHAR(9568+Q1/2)</f>
        <v>ョ</v>
      </c>
      <c r="R3" s="47"/>
      <c r="S3" s="46" t="str">
        <f t="shared" ref="S3" si="8">CHAR(9568+S1/2)</f>
        <v>ヨ</v>
      </c>
      <c r="T3" s="47"/>
      <c r="U3" s="46" t="str">
        <f t="shared" ref="U3" si="9">CHAR(9568+U1/2)</f>
        <v>ラ</v>
      </c>
      <c r="V3" s="47"/>
      <c r="W3" s="46" t="str">
        <f t="shared" ref="W3" si="10">CHAR(9568+W1/2)</f>
        <v>リ</v>
      </c>
      <c r="X3" s="47"/>
      <c r="Y3" s="46" t="str">
        <f t="shared" ref="Y3" si="11">CHAR(9568+Y1/2)</f>
        <v>ル</v>
      </c>
      <c r="Z3" s="47"/>
      <c r="AA3" s="46" t="str">
        <f t="shared" ref="AA3" si="12">CHAR(9568+AA1/2)</f>
        <v>レ</v>
      </c>
      <c r="AB3" s="47"/>
      <c r="AC3" s="46" t="str">
        <f t="shared" ref="AC3" si="13">CHAR(9568+AC1/2)</f>
        <v>ロ</v>
      </c>
      <c r="AD3" s="47"/>
      <c r="AE3" s="46" t="str">
        <f t="shared" ref="AE3" si="14">CHAR(9568+AE1/2)</f>
        <v>ヮ</v>
      </c>
      <c r="AF3" s="47"/>
      <c r="AG3" s="46" t="str">
        <f t="shared" ref="AG3" si="15">CHAR(9568+AG1/2)</f>
        <v>ワ</v>
      </c>
      <c r="AH3" s="47"/>
      <c r="AI3" s="46" t="str">
        <f t="shared" ref="AI3" si="16">CHAR(9568+AI1/2)</f>
        <v>ヰ</v>
      </c>
      <c r="AJ3" s="47"/>
      <c r="AK3" s="46" t="str">
        <f t="shared" ref="AK3" si="17">CHAR(9568+AK1/2)</f>
        <v>ヱ</v>
      </c>
      <c r="AL3" s="47"/>
      <c r="AM3" s="46" t="str">
        <f t="shared" ref="AM3" si="18">CHAR(9568+AM1/2)</f>
        <v>ヲ</v>
      </c>
      <c r="AN3" s="47"/>
      <c r="AO3" s="46" t="str">
        <f t="shared" ref="AO3" si="19">CHAR(9568+AO1/2)</f>
        <v>ン</v>
      </c>
      <c r="AP3" s="47"/>
      <c r="AQ3" s="46" t="str">
        <f t="shared" ref="AQ3" si="20">CHAR(9568+AQ1/2)</f>
        <v>ヴ</v>
      </c>
      <c r="AR3" s="47"/>
      <c r="AS3" s="46" t="str">
        <f t="shared" ref="AS3" si="21">CHAR(9568+AS1/2)</f>
        <v>ヵ</v>
      </c>
      <c r="AT3" s="47"/>
      <c r="AU3" s="46" t="str">
        <f t="shared" ref="AU3" si="22">CHAR(9568+AU1/2)</f>
        <v>ヶ</v>
      </c>
      <c r="AV3" s="47"/>
      <c r="AW3" s="48" t="s">
        <v>269</v>
      </c>
      <c r="AX3" s="48" t="s">
        <v>269</v>
      </c>
      <c r="AY3" s="48" t="s">
        <v>269</v>
      </c>
      <c r="AZ3" s="48" t="s">
        <v>269</v>
      </c>
      <c r="BA3" s="48" t="s">
        <v>269</v>
      </c>
      <c r="BB3" s="48" t="s">
        <v>269</v>
      </c>
      <c r="BC3" s="48" t="s">
        <v>269</v>
      </c>
      <c r="BD3" s="48" t="s">
        <v>269</v>
      </c>
      <c r="BE3" s="48" t="s">
        <v>269</v>
      </c>
      <c r="BF3" s="48" t="s">
        <v>269</v>
      </c>
      <c r="BG3" s="48" t="s">
        <v>269</v>
      </c>
      <c r="BH3" s="48" t="s">
        <v>269</v>
      </c>
      <c r="BI3" s="48" t="s">
        <v>269</v>
      </c>
      <c r="BJ3" s="48" t="s">
        <v>269</v>
      </c>
      <c r="BK3" s="48" t="s">
        <v>269</v>
      </c>
      <c r="BL3" s="48" t="s">
        <v>269</v>
      </c>
      <c r="BM3" s="48" t="s">
        <v>269</v>
      </c>
      <c r="BN3" s="48" t="s">
        <v>269</v>
      </c>
      <c r="BP3" s="3" t="s">
        <v>28</v>
      </c>
      <c r="BQ3">
        <f>HEX2DEC(BP3)</f>
        <v>254976</v>
      </c>
      <c r="BR3" s="3">
        <v>2560</v>
      </c>
      <c r="BS3">
        <f>HEX2DEC(BR3)</f>
        <v>9568</v>
      </c>
    </row>
    <row r="4" spans="1:71" x14ac:dyDescent="0.55000000000000004">
      <c r="C4" s="49" t="str">
        <f>DEC2HEX(CODE(C3),4)</f>
        <v>2560</v>
      </c>
      <c r="D4" s="50"/>
      <c r="E4" s="49" t="str">
        <f>DEC2HEX(CODE(E3),4)</f>
        <v>2561</v>
      </c>
      <c r="F4" s="50"/>
      <c r="G4" s="49" t="str">
        <f>DEC2HEX(CODE(G3),4)</f>
        <v>2562</v>
      </c>
      <c r="H4" s="50"/>
      <c r="I4" s="49" t="str">
        <f t="shared" ref="I4" si="23">DEC2HEX(CODE(I3),4)</f>
        <v>2563</v>
      </c>
      <c r="J4" s="50"/>
      <c r="K4" s="49" t="str">
        <f t="shared" ref="K4" si="24">DEC2HEX(CODE(K3),4)</f>
        <v>2564</v>
      </c>
      <c r="L4" s="50"/>
      <c r="M4" s="49" t="str">
        <f t="shared" ref="M4" si="25">DEC2HEX(CODE(M3),4)</f>
        <v>2565</v>
      </c>
      <c r="N4" s="50"/>
      <c r="O4" s="49" t="str">
        <f t="shared" ref="O4" si="26">DEC2HEX(CODE(O3),4)</f>
        <v>2566</v>
      </c>
      <c r="P4" s="50"/>
      <c r="Q4" s="49" t="str">
        <f t="shared" ref="Q4" si="27">DEC2HEX(CODE(Q3),4)</f>
        <v>2567</v>
      </c>
      <c r="R4" s="50"/>
      <c r="S4" s="49" t="str">
        <f t="shared" ref="S4" si="28">DEC2HEX(CODE(S3),4)</f>
        <v>2568</v>
      </c>
      <c r="T4" s="50"/>
      <c r="U4" s="49" t="str">
        <f t="shared" ref="U4" si="29">DEC2HEX(CODE(U3),4)</f>
        <v>2569</v>
      </c>
      <c r="V4" s="50"/>
      <c r="W4" s="49" t="str">
        <f t="shared" ref="W4" si="30">DEC2HEX(CODE(W3),4)</f>
        <v>256A</v>
      </c>
      <c r="X4" s="50"/>
      <c r="Y4" s="49" t="str">
        <f t="shared" ref="Y4" si="31">DEC2HEX(CODE(Y3),4)</f>
        <v>256B</v>
      </c>
      <c r="Z4" s="50"/>
      <c r="AA4" s="49" t="str">
        <f t="shared" ref="AA4" si="32">DEC2HEX(CODE(AA3),4)</f>
        <v>256C</v>
      </c>
      <c r="AB4" s="50"/>
      <c r="AC4" s="49" t="str">
        <f t="shared" ref="AC4" si="33">DEC2HEX(CODE(AC3),4)</f>
        <v>256D</v>
      </c>
      <c r="AD4" s="50"/>
      <c r="AE4" s="49" t="str">
        <f t="shared" ref="AE4" si="34">DEC2HEX(CODE(AE3),4)</f>
        <v>256E</v>
      </c>
      <c r="AF4" s="50"/>
      <c r="AG4" s="49" t="str">
        <f t="shared" ref="AG4" si="35">DEC2HEX(CODE(AG3),4)</f>
        <v>256F</v>
      </c>
      <c r="AH4" s="50"/>
      <c r="AI4" s="49" t="str">
        <f t="shared" ref="AI4" si="36">DEC2HEX(CODE(AI3),4)</f>
        <v>2570</v>
      </c>
      <c r="AJ4" s="50"/>
      <c r="AK4" s="49" t="str">
        <f t="shared" ref="AK4" si="37">DEC2HEX(CODE(AK3),4)</f>
        <v>2571</v>
      </c>
      <c r="AL4" s="50"/>
      <c r="AM4" s="49" t="str">
        <f t="shared" ref="AM4" si="38">DEC2HEX(CODE(AM3),4)</f>
        <v>2572</v>
      </c>
      <c r="AN4" s="50"/>
      <c r="AO4" s="49" t="str">
        <f t="shared" ref="AO4" si="39">DEC2HEX(CODE(AO3),4)</f>
        <v>2573</v>
      </c>
      <c r="AP4" s="50"/>
      <c r="AQ4" s="49" t="str">
        <f t="shared" ref="AQ4" si="40">DEC2HEX(CODE(AQ3),4)</f>
        <v>2574</v>
      </c>
      <c r="AR4" s="50"/>
      <c r="AS4" s="49" t="str">
        <f t="shared" ref="AS4" si="41">DEC2HEX(CODE(AS3),4)</f>
        <v>2575</v>
      </c>
      <c r="AT4" s="50"/>
      <c r="AU4" s="49" t="str">
        <f t="shared" ref="AU4" si="42">DEC2HEX(CODE(AU3),4)</f>
        <v>2576</v>
      </c>
      <c r="AV4" s="50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26"/>
      <c r="BN4" s="26"/>
    </row>
    <row r="5" spans="1:71" ht="26.5" x14ac:dyDescent="0.55000000000000004">
      <c r="A5">
        <f>A3+64*16</f>
        <v>256000</v>
      </c>
      <c r="B5" s="2" t="str">
        <f>DEC2HEX(A5,5)</f>
        <v>3E800</v>
      </c>
      <c r="C5" s="52" t="str">
        <f>CHAR(34+C1)</f>
        <v>"</v>
      </c>
      <c r="D5" s="52" t="str">
        <f t="shared" ref="D5:AF5" si="43">CHAR(34+D1)</f>
        <v>#</v>
      </c>
      <c r="E5" s="52" t="str">
        <f t="shared" si="43"/>
        <v>$</v>
      </c>
      <c r="F5" s="52" t="str">
        <f t="shared" si="43"/>
        <v>%</v>
      </c>
      <c r="G5" s="52" t="str">
        <f t="shared" si="43"/>
        <v>&amp;</v>
      </c>
      <c r="H5" s="52" t="str">
        <f t="shared" si="43"/>
        <v>'</v>
      </c>
      <c r="I5" s="52" t="str">
        <f t="shared" si="43"/>
        <v>(</v>
      </c>
      <c r="J5" s="52" t="str">
        <f t="shared" si="43"/>
        <v>)</v>
      </c>
      <c r="K5" s="52" t="str">
        <f>CHAR(34+K1)</f>
        <v>*</v>
      </c>
      <c r="L5" s="52" t="str">
        <f t="shared" si="43"/>
        <v>+</v>
      </c>
      <c r="M5" s="52" t="str">
        <f t="shared" si="43"/>
        <v>,</v>
      </c>
      <c r="N5" s="52" t="str">
        <f t="shared" si="43"/>
        <v>-</v>
      </c>
      <c r="O5" s="52" t="str">
        <f t="shared" si="43"/>
        <v>.</v>
      </c>
      <c r="P5" s="52" t="str">
        <f t="shared" si="43"/>
        <v>/</v>
      </c>
      <c r="Q5" s="52" t="str">
        <f t="shared" si="43"/>
        <v>0</v>
      </c>
      <c r="R5" s="52" t="str">
        <f t="shared" si="43"/>
        <v>1</v>
      </c>
      <c r="S5" s="52" t="str">
        <f t="shared" si="43"/>
        <v>2</v>
      </c>
      <c r="T5" s="52" t="str">
        <f t="shared" si="43"/>
        <v>3</v>
      </c>
      <c r="U5" s="52" t="str">
        <f t="shared" si="43"/>
        <v>4</v>
      </c>
      <c r="V5" s="52" t="str">
        <f t="shared" si="43"/>
        <v>5</v>
      </c>
      <c r="W5" s="52" t="str">
        <f t="shared" si="43"/>
        <v>6</v>
      </c>
      <c r="X5" s="52" t="str">
        <f t="shared" si="43"/>
        <v>7</v>
      </c>
      <c r="Y5" s="52" t="str">
        <f t="shared" si="43"/>
        <v>8</v>
      </c>
      <c r="Z5" s="52" t="str">
        <f t="shared" si="43"/>
        <v>9</v>
      </c>
      <c r="AA5" s="52" t="str">
        <f t="shared" si="43"/>
        <v>:</v>
      </c>
      <c r="AB5" s="52" t="str">
        <f t="shared" si="43"/>
        <v>;</v>
      </c>
      <c r="AC5" s="52" t="str">
        <f t="shared" si="43"/>
        <v>&lt;</v>
      </c>
      <c r="AD5" s="52" t="str">
        <f t="shared" si="43"/>
        <v>=</v>
      </c>
      <c r="AE5" s="52" t="str">
        <f t="shared" si="43"/>
        <v>&gt;</v>
      </c>
      <c r="AF5" s="52" t="str">
        <f t="shared" si="43"/>
        <v>?</v>
      </c>
      <c r="AG5" s="52" t="str">
        <f>CHAR(34+AG$1)</f>
        <v>@</v>
      </c>
      <c r="AH5" s="52" t="str">
        <f t="shared" ref="AH5:BN5" si="44">CHAR(34+AH$1)</f>
        <v>A</v>
      </c>
      <c r="AI5" s="52" t="str">
        <f t="shared" si="44"/>
        <v>B</v>
      </c>
      <c r="AJ5" s="52" t="str">
        <f t="shared" si="44"/>
        <v>C</v>
      </c>
      <c r="AK5" s="52" t="str">
        <f t="shared" si="44"/>
        <v>D</v>
      </c>
      <c r="AL5" s="52" t="str">
        <f t="shared" si="44"/>
        <v>E</v>
      </c>
      <c r="AM5" s="52" t="str">
        <f t="shared" si="44"/>
        <v>F</v>
      </c>
      <c r="AN5" s="52" t="str">
        <f t="shared" si="44"/>
        <v>G</v>
      </c>
      <c r="AO5" s="52" t="str">
        <f t="shared" si="44"/>
        <v>H</v>
      </c>
      <c r="AP5" s="52" t="str">
        <f t="shared" si="44"/>
        <v>I</v>
      </c>
      <c r="AQ5" s="52" t="str">
        <f t="shared" si="44"/>
        <v>J</v>
      </c>
      <c r="AR5" s="52" t="str">
        <f t="shared" si="44"/>
        <v>K</v>
      </c>
      <c r="AS5" s="52" t="str">
        <f t="shared" si="44"/>
        <v>L</v>
      </c>
      <c r="AT5" s="52" t="str">
        <f t="shared" si="44"/>
        <v>M</v>
      </c>
      <c r="AU5" s="52" t="str">
        <f t="shared" si="44"/>
        <v>N</v>
      </c>
      <c r="AV5" s="52" t="str">
        <f t="shared" si="44"/>
        <v>O</v>
      </c>
      <c r="AW5" s="52" t="str">
        <f t="shared" si="44"/>
        <v>P</v>
      </c>
      <c r="AX5" s="52" t="str">
        <f t="shared" si="44"/>
        <v>Q</v>
      </c>
      <c r="AY5" s="52" t="str">
        <f t="shared" si="44"/>
        <v>R</v>
      </c>
      <c r="AZ5" s="52" t="str">
        <f t="shared" si="44"/>
        <v>S</v>
      </c>
      <c r="BA5" s="52" t="str">
        <f t="shared" si="44"/>
        <v>T</v>
      </c>
      <c r="BB5" s="52" t="str">
        <f t="shared" si="44"/>
        <v>U</v>
      </c>
      <c r="BC5" s="52" t="str">
        <f t="shared" si="44"/>
        <v>V</v>
      </c>
      <c r="BD5" s="52" t="str">
        <f t="shared" si="44"/>
        <v>W</v>
      </c>
      <c r="BE5" s="52" t="str">
        <f t="shared" si="44"/>
        <v>X</v>
      </c>
      <c r="BF5" s="52" t="str">
        <f t="shared" si="44"/>
        <v>Y</v>
      </c>
      <c r="BG5" s="52" t="str">
        <f t="shared" si="44"/>
        <v>Z</v>
      </c>
      <c r="BH5" s="52" t="str">
        <f t="shared" si="44"/>
        <v>[</v>
      </c>
      <c r="BI5" s="52" t="str">
        <f t="shared" si="44"/>
        <v>\</v>
      </c>
      <c r="BJ5" s="52" t="str">
        <f t="shared" si="44"/>
        <v>]</v>
      </c>
      <c r="BK5" s="52" t="str">
        <f t="shared" si="44"/>
        <v>^</v>
      </c>
      <c r="BL5" s="52" t="str">
        <f t="shared" si="44"/>
        <v>_</v>
      </c>
      <c r="BM5" s="52" t="str">
        <f t="shared" si="44"/>
        <v>`</v>
      </c>
      <c r="BN5" s="52" t="str">
        <f t="shared" si="44"/>
        <v>a</v>
      </c>
    </row>
    <row r="6" spans="1:71" x14ac:dyDescent="0.55000000000000004">
      <c r="C6" s="25" t="str">
        <f>DEC2HEX(CODE(C5),2)</f>
        <v>22</v>
      </c>
      <c r="D6" s="26" t="str">
        <f t="shared" ref="D6:BN6" si="45">DEC2HEX(CODE(D5),2)</f>
        <v>23</v>
      </c>
      <c r="E6" s="26" t="str">
        <f t="shared" si="45"/>
        <v>24</v>
      </c>
      <c r="F6" s="26" t="str">
        <f t="shared" si="45"/>
        <v>25</v>
      </c>
      <c r="G6" s="26" t="str">
        <f t="shared" si="45"/>
        <v>26</v>
      </c>
      <c r="H6" s="26" t="str">
        <f t="shared" si="45"/>
        <v>27</v>
      </c>
      <c r="I6" s="26" t="str">
        <f t="shared" si="45"/>
        <v>28</v>
      </c>
      <c r="J6" s="26" t="str">
        <f t="shared" si="45"/>
        <v>29</v>
      </c>
      <c r="K6" s="26" t="str">
        <f t="shared" si="45"/>
        <v>2A</v>
      </c>
      <c r="L6" s="26" t="str">
        <f t="shared" si="45"/>
        <v>2B</v>
      </c>
      <c r="M6" s="26" t="str">
        <f t="shared" si="45"/>
        <v>2C</v>
      </c>
      <c r="N6" s="26" t="str">
        <f t="shared" si="45"/>
        <v>2D</v>
      </c>
      <c r="O6" s="26" t="str">
        <f t="shared" si="45"/>
        <v>2E</v>
      </c>
      <c r="P6" s="26" t="str">
        <f t="shared" si="45"/>
        <v>2F</v>
      </c>
      <c r="Q6" s="26" t="str">
        <f t="shared" si="45"/>
        <v>30</v>
      </c>
      <c r="R6" s="26" t="str">
        <f t="shared" si="45"/>
        <v>31</v>
      </c>
      <c r="S6" s="25" t="str">
        <f t="shared" si="45"/>
        <v>32</v>
      </c>
      <c r="T6" s="26" t="str">
        <f t="shared" si="45"/>
        <v>33</v>
      </c>
      <c r="U6" s="26" t="str">
        <f t="shared" si="45"/>
        <v>34</v>
      </c>
      <c r="V6" s="26" t="str">
        <f t="shared" si="45"/>
        <v>35</v>
      </c>
      <c r="W6" s="26" t="str">
        <f t="shared" si="45"/>
        <v>36</v>
      </c>
      <c r="X6" s="26" t="str">
        <f t="shared" si="45"/>
        <v>37</v>
      </c>
      <c r="Y6" s="26" t="str">
        <f t="shared" si="45"/>
        <v>38</v>
      </c>
      <c r="Z6" s="26" t="str">
        <f t="shared" si="45"/>
        <v>39</v>
      </c>
      <c r="AA6" s="26" t="str">
        <f t="shared" si="45"/>
        <v>3A</v>
      </c>
      <c r="AB6" s="26" t="str">
        <f t="shared" si="45"/>
        <v>3B</v>
      </c>
      <c r="AC6" s="26" t="str">
        <f t="shared" si="45"/>
        <v>3C</v>
      </c>
      <c r="AD6" s="26" t="str">
        <f t="shared" si="45"/>
        <v>3D</v>
      </c>
      <c r="AE6" s="26" t="str">
        <f t="shared" si="45"/>
        <v>3E</v>
      </c>
      <c r="AF6" s="26" t="str">
        <f t="shared" si="45"/>
        <v>3F</v>
      </c>
      <c r="AG6" s="26" t="str">
        <f t="shared" si="45"/>
        <v>40</v>
      </c>
      <c r="AH6" s="26" t="str">
        <f t="shared" si="45"/>
        <v>41</v>
      </c>
      <c r="AI6" s="25" t="str">
        <f t="shared" si="45"/>
        <v>42</v>
      </c>
      <c r="AJ6" s="26" t="str">
        <f t="shared" si="45"/>
        <v>43</v>
      </c>
      <c r="AK6" s="26" t="str">
        <f t="shared" si="45"/>
        <v>44</v>
      </c>
      <c r="AL6" s="26" t="str">
        <f t="shared" si="45"/>
        <v>45</v>
      </c>
      <c r="AM6" s="26" t="str">
        <f t="shared" si="45"/>
        <v>46</v>
      </c>
      <c r="AN6" s="26" t="str">
        <f t="shared" si="45"/>
        <v>47</v>
      </c>
      <c r="AO6" s="26" t="str">
        <f t="shared" si="45"/>
        <v>48</v>
      </c>
      <c r="AP6" s="26" t="str">
        <f t="shared" si="45"/>
        <v>49</v>
      </c>
      <c r="AQ6" s="26" t="str">
        <f t="shared" si="45"/>
        <v>4A</v>
      </c>
      <c r="AR6" s="26" t="str">
        <f t="shared" si="45"/>
        <v>4B</v>
      </c>
      <c r="AS6" s="26" t="str">
        <f t="shared" si="45"/>
        <v>4C</v>
      </c>
      <c r="AT6" s="26" t="str">
        <f t="shared" si="45"/>
        <v>4D</v>
      </c>
      <c r="AU6" s="26" t="str">
        <f t="shared" si="45"/>
        <v>4E</v>
      </c>
      <c r="AV6" s="26" t="str">
        <f t="shared" si="45"/>
        <v>4F</v>
      </c>
      <c r="AW6" s="26" t="str">
        <f t="shared" si="45"/>
        <v>50</v>
      </c>
      <c r="AX6" s="26" t="str">
        <f t="shared" si="45"/>
        <v>51</v>
      </c>
      <c r="AY6" s="25" t="str">
        <f t="shared" si="45"/>
        <v>52</v>
      </c>
      <c r="AZ6" s="26" t="str">
        <f t="shared" si="45"/>
        <v>53</v>
      </c>
      <c r="BA6" s="26" t="str">
        <f t="shared" si="45"/>
        <v>54</v>
      </c>
      <c r="BB6" s="26" t="str">
        <f t="shared" si="45"/>
        <v>55</v>
      </c>
      <c r="BC6" s="26" t="str">
        <f t="shared" si="45"/>
        <v>56</v>
      </c>
      <c r="BD6" s="26" t="str">
        <f t="shared" si="45"/>
        <v>57</v>
      </c>
      <c r="BE6" s="26" t="str">
        <f t="shared" si="45"/>
        <v>58</v>
      </c>
      <c r="BF6" s="26" t="str">
        <f t="shared" si="45"/>
        <v>59</v>
      </c>
      <c r="BG6" s="26" t="str">
        <f t="shared" si="45"/>
        <v>5A</v>
      </c>
      <c r="BH6" s="26" t="str">
        <f t="shared" si="45"/>
        <v>5B</v>
      </c>
      <c r="BI6" s="26" t="str">
        <f t="shared" si="45"/>
        <v>5C</v>
      </c>
      <c r="BJ6" s="26" t="str">
        <f t="shared" si="45"/>
        <v>5D</v>
      </c>
      <c r="BK6" s="26" t="str">
        <f t="shared" si="45"/>
        <v>5E</v>
      </c>
      <c r="BL6" s="26" t="str">
        <f t="shared" si="45"/>
        <v>5F</v>
      </c>
      <c r="BM6" s="26" t="str">
        <f t="shared" si="45"/>
        <v>60</v>
      </c>
      <c r="BN6" s="26" t="str">
        <f t="shared" si="45"/>
        <v>61</v>
      </c>
    </row>
    <row r="7" spans="1:71" ht="26.5" x14ac:dyDescent="0.55000000000000004">
      <c r="A7">
        <f>A5+64*16</f>
        <v>257024</v>
      </c>
      <c r="B7" s="2" t="str">
        <f>DEC2HEX(A7,5)</f>
        <v>3EC00</v>
      </c>
      <c r="C7" s="52" t="str">
        <f>CHAR(98+C$1)</f>
        <v>b</v>
      </c>
      <c r="D7" s="52" t="str">
        <f>CHAR(98+D1)</f>
        <v>c</v>
      </c>
      <c r="E7" s="52" t="str">
        <f>CHAR(98+E1)</f>
        <v>d</v>
      </c>
      <c r="F7" s="52" t="str">
        <f t="shared" ref="F7:AF7" si="46">CHAR(98+F1)</f>
        <v>e</v>
      </c>
      <c r="G7" s="52" t="str">
        <f t="shared" si="46"/>
        <v>f</v>
      </c>
      <c r="H7" s="52" t="str">
        <f t="shared" si="46"/>
        <v>g</v>
      </c>
      <c r="I7" s="52" t="str">
        <f t="shared" si="46"/>
        <v>h</v>
      </c>
      <c r="J7" s="52" t="str">
        <f t="shared" si="46"/>
        <v>i</v>
      </c>
      <c r="K7" s="52" t="str">
        <f t="shared" si="46"/>
        <v>j</v>
      </c>
      <c r="L7" s="52" t="str">
        <f t="shared" si="46"/>
        <v>k</v>
      </c>
      <c r="M7" s="52" t="str">
        <f t="shared" si="46"/>
        <v>l</v>
      </c>
      <c r="N7" s="52" t="str">
        <f t="shared" si="46"/>
        <v>m</v>
      </c>
      <c r="O7" s="52" t="str">
        <f t="shared" si="46"/>
        <v>n</v>
      </c>
      <c r="P7" s="52" t="str">
        <f t="shared" si="46"/>
        <v>o</v>
      </c>
      <c r="Q7" s="52" t="str">
        <f t="shared" si="46"/>
        <v>p</v>
      </c>
      <c r="R7" s="52" t="str">
        <f t="shared" si="46"/>
        <v>q</v>
      </c>
      <c r="S7" s="52" t="str">
        <f t="shared" si="46"/>
        <v>r</v>
      </c>
      <c r="T7" s="52" t="str">
        <f t="shared" si="46"/>
        <v>s</v>
      </c>
      <c r="U7" s="52" t="str">
        <f t="shared" si="46"/>
        <v>t</v>
      </c>
      <c r="V7" s="52" t="str">
        <f t="shared" si="46"/>
        <v>u</v>
      </c>
      <c r="W7" s="52" t="str">
        <f t="shared" si="46"/>
        <v>v</v>
      </c>
      <c r="X7" s="52" t="str">
        <f t="shared" si="46"/>
        <v>w</v>
      </c>
      <c r="Y7" s="52" t="str">
        <f t="shared" si="46"/>
        <v>x</v>
      </c>
      <c r="Z7" s="52" t="str">
        <f t="shared" si="46"/>
        <v>y</v>
      </c>
      <c r="AA7" s="52" t="str">
        <f t="shared" si="46"/>
        <v>z</v>
      </c>
      <c r="AB7" s="52" t="str">
        <f t="shared" si="46"/>
        <v>{</v>
      </c>
      <c r="AC7" s="52" t="str">
        <f t="shared" si="46"/>
        <v>|</v>
      </c>
      <c r="AD7" s="52" t="str">
        <f t="shared" si="46"/>
        <v>}</v>
      </c>
      <c r="AE7" s="52" t="str">
        <f t="shared" si="46"/>
        <v>~</v>
      </c>
      <c r="AF7" s="53" t="str">
        <f t="shared" si="46"/>
        <v></v>
      </c>
      <c r="AG7" s="52" t="str">
        <f t="shared" ref="AG7:AH7" si="47">CHAR(48+AG$1-30)</f>
        <v>0</v>
      </c>
      <c r="AH7" s="52" t="str">
        <f t="shared" si="47"/>
        <v>1</v>
      </c>
      <c r="AI7" s="52" t="str">
        <f>CHAR(48+AI$1-30)</f>
        <v>2</v>
      </c>
      <c r="AJ7" s="52" t="str">
        <f t="shared" ref="AJ7:AP7" si="48">CHAR(48+AJ$1-30)</f>
        <v>3</v>
      </c>
      <c r="AK7" s="52" t="str">
        <f t="shared" si="48"/>
        <v>4</v>
      </c>
      <c r="AL7" s="52" t="str">
        <f t="shared" si="48"/>
        <v>5</v>
      </c>
      <c r="AM7" s="52" t="str">
        <f t="shared" si="48"/>
        <v>6</v>
      </c>
      <c r="AN7" s="52" t="str">
        <f t="shared" si="48"/>
        <v>7</v>
      </c>
      <c r="AO7" s="52" t="str">
        <f t="shared" si="48"/>
        <v>8</v>
      </c>
      <c r="AP7" s="52" t="str">
        <f t="shared" si="48"/>
        <v>9</v>
      </c>
      <c r="AQ7" s="54" t="s">
        <v>41</v>
      </c>
      <c r="AR7" s="54" t="s">
        <v>40</v>
      </c>
      <c r="AS7" s="54" t="s">
        <v>35</v>
      </c>
      <c r="AT7" s="54" t="s">
        <v>36</v>
      </c>
      <c r="AU7" s="54" t="s">
        <v>37</v>
      </c>
      <c r="AV7" s="54" t="s">
        <v>38</v>
      </c>
      <c r="AW7" s="55" t="s">
        <v>43</v>
      </c>
      <c r="AX7" s="55" t="s">
        <v>44</v>
      </c>
      <c r="AY7" s="55" t="s">
        <v>45</v>
      </c>
      <c r="AZ7" s="52" t="s">
        <v>42</v>
      </c>
      <c r="BA7" s="52" t="s">
        <v>46</v>
      </c>
      <c r="BB7" s="52" t="s">
        <v>47</v>
      </c>
      <c r="BC7" s="52" t="s">
        <v>48</v>
      </c>
      <c r="BD7" s="52" t="s">
        <v>49</v>
      </c>
      <c r="BE7" s="52" t="s">
        <v>50</v>
      </c>
      <c r="BF7" s="52" t="s">
        <v>51</v>
      </c>
      <c r="BG7" s="48" t="s">
        <v>269</v>
      </c>
      <c r="BH7" s="48" t="s">
        <v>269</v>
      </c>
      <c r="BI7" s="48" t="s">
        <v>269</v>
      </c>
      <c r="BJ7" s="48" t="s">
        <v>269</v>
      </c>
      <c r="BK7" s="48" t="s">
        <v>269</v>
      </c>
      <c r="BL7" s="48" t="s">
        <v>269</v>
      </c>
      <c r="BM7" s="55"/>
      <c r="BN7" s="55" t="s">
        <v>31</v>
      </c>
    </row>
    <row r="8" spans="1:71" x14ac:dyDescent="0.55000000000000004">
      <c r="C8" s="25" t="str">
        <f>DEC2HEX(CODE(C7),2)</f>
        <v>62</v>
      </c>
      <c r="D8" s="26" t="str">
        <f t="shared" ref="D8:E8" si="49">DEC2HEX(CODE(D7),2)</f>
        <v>63</v>
      </c>
      <c r="E8" s="26" t="str">
        <f t="shared" si="49"/>
        <v>64</v>
      </c>
      <c r="F8" s="26" t="str">
        <f t="shared" ref="F8" si="50">DEC2HEX(CODE(F7),2)</f>
        <v>65</v>
      </c>
      <c r="G8" s="26" t="str">
        <f t="shared" ref="G8" si="51">DEC2HEX(CODE(G7),2)</f>
        <v>66</v>
      </c>
      <c r="H8" s="26" t="str">
        <f t="shared" ref="H8" si="52">DEC2HEX(CODE(H7),2)</f>
        <v>67</v>
      </c>
      <c r="I8" s="26" t="str">
        <f t="shared" ref="I8" si="53">DEC2HEX(CODE(I7),2)</f>
        <v>68</v>
      </c>
      <c r="J8" s="26" t="str">
        <f t="shared" ref="J8" si="54">DEC2HEX(CODE(J7),2)</f>
        <v>69</v>
      </c>
      <c r="K8" s="26" t="str">
        <f t="shared" ref="K8" si="55">DEC2HEX(CODE(K7),2)</f>
        <v>6A</v>
      </c>
      <c r="L8" s="26" t="str">
        <f t="shared" ref="L8" si="56">DEC2HEX(CODE(L7),2)</f>
        <v>6B</v>
      </c>
      <c r="M8" s="26" t="str">
        <f t="shared" ref="M8" si="57">DEC2HEX(CODE(M7),2)</f>
        <v>6C</v>
      </c>
      <c r="N8" s="26" t="str">
        <f t="shared" ref="N8" si="58">DEC2HEX(CODE(N7),2)</f>
        <v>6D</v>
      </c>
      <c r="O8" s="26" t="str">
        <f t="shared" ref="O8" si="59">DEC2HEX(CODE(O7),2)</f>
        <v>6E</v>
      </c>
      <c r="P8" s="26" t="str">
        <f t="shared" ref="P8" si="60">DEC2HEX(CODE(P7),2)</f>
        <v>6F</v>
      </c>
      <c r="Q8" s="26" t="str">
        <f t="shared" ref="Q8" si="61">DEC2HEX(CODE(Q7),2)</f>
        <v>70</v>
      </c>
      <c r="R8" s="26" t="str">
        <f t="shared" ref="R8" si="62">DEC2HEX(CODE(R7),2)</f>
        <v>71</v>
      </c>
      <c r="S8" s="25" t="str">
        <f t="shared" ref="S8" si="63">DEC2HEX(CODE(S7),2)</f>
        <v>72</v>
      </c>
      <c r="T8" s="26" t="str">
        <f t="shared" ref="T8" si="64">DEC2HEX(CODE(T7),2)</f>
        <v>73</v>
      </c>
      <c r="U8" s="26" t="str">
        <f t="shared" ref="U8" si="65">DEC2HEX(CODE(U7),2)</f>
        <v>74</v>
      </c>
      <c r="V8" s="26" t="str">
        <f t="shared" ref="V8" si="66">DEC2HEX(CODE(V7),2)</f>
        <v>75</v>
      </c>
      <c r="W8" s="26" t="str">
        <f t="shared" ref="W8" si="67">DEC2HEX(CODE(W7),2)</f>
        <v>76</v>
      </c>
      <c r="X8" s="26" t="str">
        <f t="shared" ref="X8" si="68">DEC2HEX(CODE(X7),2)</f>
        <v>77</v>
      </c>
      <c r="Y8" s="26" t="str">
        <f t="shared" ref="Y8" si="69">DEC2HEX(CODE(Y7),2)</f>
        <v>78</v>
      </c>
      <c r="Z8" s="26" t="str">
        <f t="shared" ref="Z8" si="70">DEC2HEX(CODE(Z7),2)</f>
        <v>79</v>
      </c>
      <c r="AA8" s="26" t="str">
        <f t="shared" ref="AA8" si="71">DEC2HEX(CODE(AA7),2)</f>
        <v>7A</v>
      </c>
      <c r="AB8" s="26" t="str">
        <f t="shared" ref="AB8" si="72">DEC2HEX(CODE(AB7),2)</f>
        <v>7B</v>
      </c>
      <c r="AC8" s="26" t="str">
        <f t="shared" ref="AC8" si="73">DEC2HEX(CODE(AC7),2)</f>
        <v>7C</v>
      </c>
      <c r="AD8" s="26" t="str">
        <f t="shared" ref="AD8" si="74">DEC2HEX(CODE(AD7),2)</f>
        <v>7D</v>
      </c>
      <c r="AE8" s="26" t="str">
        <f t="shared" ref="AE8" si="75">DEC2HEX(CODE(AE7),2)</f>
        <v>7E</v>
      </c>
      <c r="AF8" s="26" t="str">
        <f t="shared" ref="AF8" si="76">DEC2HEX(CODE(AF7),2)</f>
        <v>7F</v>
      </c>
      <c r="AG8" s="26" t="str">
        <f t="shared" ref="AG8" si="77">DEC2HEX(CODE(AG7),2)</f>
        <v>30</v>
      </c>
      <c r="AH8" s="26" t="str">
        <f t="shared" ref="AH8" si="78">DEC2HEX(CODE(AH7),2)</f>
        <v>31</v>
      </c>
      <c r="AI8" s="25" t="str">
        <f t="shared" ref="AI8" si="79">DEC2HEX(CODE(AI7),2)</f>
        <v>32</v>
      </c>
      <c r="AJ8" s="26" t="str">
        <f t="shared" ref="AJ8" si="80">DEC2HEX(CODE(AJ7),2)</f>
        <v>33</v>
      </c>
      <c r="AK8" s="26" t="str">
        <f t="shared" ref="AK8" si="81">DEC2HEX(CODE(AK7),2)</f>
        <v>34</v>
      </c>
      <c r="AL8" s="26" t="str">
        <f t="shared" ref="AL8" si="82">DEC2HEX(CODE(AL7),2)</f>
        <v>35</v>
      </c>
      <c r="AM8" s="26" t="str">
        <f t="shared" ref="AM8" si="83">DEC2HEX(CODE(AM7),2)</f>
        <v>36</v>
      </c>
      <c r="AN8" s="26" t="str">
        <f t="shared" ref="AN8" si="84">DEC2HEX(CODE(AN7),2)</f>
        <v>37</v>
      </c>
      <c r="AO8" s="26" t="str">
        <f t="shared" ref="AO8" si="85">DEC2HEX(CODE(AO7),2)</f>
        <v>38</v>
      </c>
      <c r="AP8" s="26" t="str">
        <f t="shared" ref="AP8" si="86">DEC2HEX(CODE(AP7),2)</f>
        <v>39</v>
      </c>
      <c r="AQ8" s="65" t="str">
        <f t="shared" ref="AQ8" si="87">DEC2HEX(CODE(AQ7),2)</f>
        <v>A4</v>
      </c>
      <c r="AR8" s="65" t="str">
        <f t="shared" ref="AR8" si="88">DEC2HEX(CODE(AR7),2)</f>
        <v>A1</v>
      </c>
      <c r="AS8" s="65" t="str">
        <f t="shared" ref="AS8" si="89">DEC2HEX(CODE(AS7),2)</f>
        <v>3A</v>
      </c>
      <c r="AT8" s="65" t="str">
        <f t="shared" ref="AT8" si="90">DEC2HEX(CODE(AT7),2)</f>
        <v>3B</v>
      </c>
      <c r="AU8" s="65" t="str">
        <f t="shared" ref="AU8" si="91">DEC2HEX(CODE(AU7),2)</f>
        <v>28</v>
      </c>
      <c r="AV8" s="65" t="str">
        <f t="shared" ref="AV8" si="92">DEC2HEX(CODE(AV7),2)</f>
        <v>29</v>
      </c>
      <c r="AW8" s="26"/>
      <c r="AX8" s="26"/>
      <c r="AY8" s="25"/>
      <c r="AZ8" s="26" t="str">
        <f t="shared" ref="AZ8" si="93">DEC2HEX(CODE(AZ7),2)</f>
        <v>D4</v>
      </c>
      <c r="BA8" s="26" t="str">
        <f t="shared" ref="BA8" si="94">DEC2HEX(CODE(BA7),2)</f>
        <v>D5</v>
      </c>
      <c r="BB8" s="26" t="str">
        <f t="shared" ref="BB8" si="95">DEC2HEX(CODE(BB7),2)</f>
        <v>D6</v>
      </c>
      <c r="BC8" s="26" t="str">
        <f t="shared" ref="BC8" si="96">DEC2HEX(CODE(BC7),2)</f>
        <v>B1</v>
      </c>
      <c r="BD8" s="26" t="str">
        <f t="shared" ref="BD8" si="97">DEC2HEX(CODE(BD7),2)</f>
        <v>B2</v>
      </c>
      <c r="BE8" s="26" t="str">
        <f t="shared" ref="BE8" si="98">DEC2HEX(CODE(BE7),2)</f>
        <v>B3</v>
      </c>
      <c r="BF8" s="26" t="str">
        <f t="shared" ref="BF8" si="99">DEC2HEX(CODE(BF7),2)</f>
        <v>B4</v>
      </c>
      <c r="BG8" s="26"/>
      <c r="BH8" s="26"/>
      <c r="BI8" s="26"/>
      <c r="BJ8" s="26"/>
      <c r="BK8" s="26"/>
      <c r="BL8" s="26"/>
      <c r="BM8" s="26"/>
      <c r="BN8" s="26"/>
    </row>
    <row r="9" spans="1:71" ht="26.5" x14ac:dyDescent="0.55000000000000004">
      <c r="A9">
        <f>A7+64*16</f>
        <v>258048</v>
      </c>
      <c r="B9" s="2" t="str">
        <f>DEC2HEX(A9,5)</f>
        <v>3F000</v>
      </c>
      <c r="C9" s="56" t="str">
        <f>CHAR(9252+C1)</f>
        <v>い</v>
      </c>
      <c r="D9" s="56" t="str">
        <f>CHAR(9252+D1+1)</f>
        <v>う</v>
      </c>
      <c r="E9" s="56" t="str">
        <f>CHAR(9252+E1+2)</f>
        <v>え</v>
      </c>
      <c r="F9" s="56" t="str">
        <f>CHAR(9252+F1+3)</f>
        <v>お</v>
      </c>
      <c r="G9" s="56" t="str">
        <f t="shared" ref="G9" si="100">CHAR(9252+G1+3)</f>
        <v>か</v>
      </c>
      <c r="H9" s="56" t="str">
        <f>CHAR(9252+H1+4)</f>
        <v>き</v>
      </c>
      <c r="I9" s="56" t="str">
        <f>CHAR(9252+I1+5)</f>
        <v>く</v>
      </c>
      <c r="J9" s="56" t="str">
        <f>CHAR(9252+J1+6)</f>
        <v>け</v>
      </c>
      <c r="K9" s="56" t="str">
        <f>CHAR(9252+K1+7)</f>
        <v>こ</v>
      </c>
      <c r="L9" s="56" t="str">
        <f>CHAR(9252+L1+8)</f>
        <v>さ</v>
      </c>
      <c r="M9" s="56" t="str">
        <f>CHAR(9252+M1+9)</f>
        <v>し</v>
      </c>
      <c r="N9" s="56" t="str">
        <f>CHAR(9252+N1+10)</f>
        <v>す</v>
      </c>
      <c r="O9" s="56" t="str">
        <f>CHAR(9252+O1+11)</f>
        <v>せ</v>
      </c>
      <c r="P9" s="56" t="str">
        <f>CHAR(9252+P1+12)</f>
        <v>そ</v>
      </c>
      <c r="Q9" s="56" t="str">
        <f>CHAR(9252+Q1+17)</f>
        <v>っ</v>
      </c>
      <c r="R9" s="56" t="str">
        <f>CHAR(9252+R1+12)</f>
        <v>た</v>
      </c>
      <c r="S9" s="56" t="str">
        <f>CHAR(9252+S1+13)</f>
        <v>ち</v>
      </c>
      <c r="T9" s="56" t="str">
        <f>CHAR(9252+T1+15)</f>
        <v>つ</v>
      </c>
      <c r="U9" s="56" t="str">
        <f>CHAR(9252+U1+16)</f>
        <v>て</v>
      </c>
      <c r="V9" s="56" t="str">
        <f>CHAR(9252+V1+17)</f>
        <v>と</v>
      </c>
      <c r="W9" s="56" t="str">
        <f>CHAR(9252+W1+18)</f>
        <v>な</v>
      </c>
      <c r="X9" s="56" t="str">
        <f t="shared" ref="X9:AB9" si="101">CHAR(9252+X1+18)</f>
        <v>に</v>
      </c>
      <c r="Y9" s="56" t="str">
        <f t="shared" si="101"/>
        <v>ぬ</v>
      </c>
      <c r="Z9" s="56" t="str">
        <f t="shared" si="101"/>
        <v>ね</v>
      </c>
      <c r="AA9" s="56" t="str">
        <f t="shared" si="101"/>
        <v>の</v>
      </c>
      <c r="AB9" s="56" t="str">
        <f t="shared" si="101"/>
        <v>は</v>
      </c>
      <c r="AC9" s="56" t="str">
        <f>CHAR(9252+AC1+20)</f>
        <v>ひ</v>
      </c>
      <c r="AD9" s="56" t="str">
        <f>CHAR(9252+AD1+22)</f>
        <v>ふ</v>
      </c>
      <c r="AE9" s="56" t="str">
        <f>CHAR(9252+AE1+24)</f>
        <v>へ</v>
      </c>
      <c r="AF9" s="56" t="str">
        <f>CHAR(9252+AF1+26)</f>
        <v>ほ</v>
      </c>
      <c r="AG9" s="56" t="str">
        <f>CHAR(9252+AG1+28)</f>
        <v>ま</v>
      </c>
      <c r="AH9" s="56" t="str">
        <f>CHAR(9252+AH1+28)</f>
        <v>み</v>
      </c>
      <c r="AI9" s="56" t="str">
        <f>CHAR(9312+AI1-32)</f>
        <v>む</v>
      </c>
      <c r="AJ9" s="56" t="str">
        <f t="shared" ref="AJ9:AK9" si="102">CHAR(9312+AJ1-32)</f>
        <v>め</v>
      </c>
      <c r="AK9" s="56" t="str">
        <f t="shared" si="102"/>
        <v>も</v>
      </c>
      <c r="AL9" s="56" t="str">
        <f>CHAR(9312+AL1-31)</f>
        <v>や</v>
      </c>
      <c r="AM9" s="56" t="str">
        <f>CHAR(9312+AM1-30)</f>
        <v>ゆ</v>
      </c>
      <c r="AN9" s="56" t="str">
        <f>CHAR(9312+AN1-29)</f>
        <v>よ</v>
      </c>
      <c r="AO9" s="56" t="str">
        <f t="shared" ref="AO9:AS9" si="103">CHAR(9312+AO1-29)</f>
        <v>ら</v>
      </c>
      <c r="AP9" s="56" t="str">
        <f t="shared" si="103"/>
        <v>り</v>
      </c>
      <c r="AQ9" s="56" t="str">
        <f t="shared" si="103"/>
        <v>る</v>
      </c>
      <c r="AR9" s="56" t="str">
        <f t="shared" si="103"/>
        <v>れ</v>
      </c>
      <c r="AS9" s="56" t="str">
        <f t="shared" si="103"/>
        <v>ろ</v>
      </c>
      <c r="AT9" s="56" t="str">
        <f>CHAR(9312+AT1-28)</f>
        <v>わ</v>
      </c>
      <c r="AU9" s="56" t="str">
        <f>CHAR(9312+AU1-26)</f>
        <v>を</v>
      </c>
      <c r="AV9" s="56" t="str">
        <f>CHAR(9312+AV1-26)</f>
        <v>ん</v>
      </c>
      <c r="AW9" s="56" t="s">
        <v>271</v>
      </c>
      <c r="AX9" s="33" t="str">
        <f>CHAR(177+AX1-47)</f>
        <v>ｱ</v>
      </c>
      <c r="AY9" s="33" t="str">
        <f t="shared" ref="AY9:BL9" si="104">CHAR(177+AY1-47)</f>
        <v>ｲ</v>
      </c>
      <c r="AZ9" s="33" t="str">
        <f t="shared" si="104"/>
        <v>ｳ</v>
      </c>
      <c r="BA9" s="33" t="str">
        <f t="shared" si="104"/>
        <v>ｴ</v>
      </c>
      <c r="BB9" s="33" t="str">
        <f t="shared" si="104"/>
        <v>ｵ</v>
      </c>
      <c r="BC9" s="33" t="str">
        <f t="shared" si="104"/>
        <v>ｶ</v>
      </c>
      <c r="BD9" s="33" t="str">
        <f t="shared" si="104"/>
        <v>ｷ</v>
      </c>
      <c r="BE9" s="33" t="str">
        <f t="shared" si="104"/>
        <v>ｸ</v>
      </c>
      <c r="BF9" s="33" t="str">
        <f t="shared" si="104"/>
        <v>ｹ</v>
      </c>
      <c r="BG9" s="33" t="str">
        <f>CHAR(177+BG1-47)</f>
        <v>ｺ</v>
      </c>
      <c r="BH9" s="33" t="str">
        <f t="shared" si="104"/>
        <v>ｻ</v>
      </c>
      <c r="BI9" s="33" t="str">
        <f t="shared" si="104"/>
        <v>ｼ</v>
      </c>
      <c r="BJ9" s="33" t="str">
        <f t="shared" si="104"/>
        <v>ｽ</v>
      </c>
      <c r="BK9" s="33" t="str">
        <f t="shared" si="104"/>
        <v>ｾ</v>
      </c>
      <c r="BL9" s="33" t="str">
        <f t="shared" si="104"/>
        <v>ｿ</v>
      </c>
      <c r="BM9" s="57" t="s">
        <v>33</v>
      </c>
      <c r="BN9" s="34" t="str">
        <f>CHAR(177+BM1-47)</f>
        <v>ﾀ</v>
      </c>
      <c r="BP9" s="3" t="s">
        <v>270</v>
      </c>
      <c r="BQ9">
        <f>HEX2DEC(BP9)</f>
        <v>9312</v>
      </c>
    </row>
    <row r="10" spans="1:71" x14ac:dyDescent="0.55000000000000004"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5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5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 t="str">
        <f t="shared" ref="AX10:AY10" si="105">DEC2HEX(CODE(AX9),2)</f>
        <v>B1</v>
      </c>
      <c r="AY10" s="25" t="str">
        <f t="shared" si="105"/>
        <v>B2</v>
      </c>
      <c r="AZ10" s="26" t="str">
        <f t="shared" ref="AZ10" si="106">DEC2HEX(CODE(AZ9),2)</f>
        <v>B3</v>
      </c>
      <c r="BA10" s="26" t="str">
        <f t="shared" ref="BA10" si="107">DEC2HEX(CODE(BA9),2)</f>
        <v>B4</v>
      </c>
      <c r="BB10" s="26" t="str">
        <f t="shared" ref="BB10" si="108">DEC2HEX(CODE(BB9),2)</f>
        <v>B5</v>
      </c>
      <c r="BC10" s="26" t="str">
        <f t="shared" ref="BC10" si="109">DEC2HEX(CODE(BC9),2)</f>
        <v>B6</v>
      </c>
      <c r="BD10" s="26" t="str">
        <f t="shared" ref="BD10" si="110">DEC2HEX(CODE(BD9),2)</f>
        <v>B7</v>
      </c>
      <c r="BE10" s="26" t="str">
        <f t="shared" ref="BE10" si="111">DEC2HEX(CODE(BE9),2)</f>
        <v>B8</v>
      </c>
      <c r="BF10" s="26" t="str">
        <f t="shared" ref="BF10" si="112">DEC2HEX(CODE(BF9),2)</f>
        <v>B9</v>
      </c>
      <c r="BG10" s="26" t="str">
        <f t="shared" ref="BG10:BN12" si="113">DEC2HEX(CODE(BG9),2)</f>
        <v>BA</v>
      </c>
      <c r="BH10" s="26" t="str">
        <f t="shared" ref="BH10" si="114">DEC2HEX(CODE(BH9),2)</f>
        <v>BB</v>
      </c>
      <c r="BI10" s="26" t="str">
        <f t="shared" ref="BI10" si="115">DEC2HEX(CODE(BI9),2)</f>
        <v>BC</v>
      </c>
      <c r="BJ10" s="26" t="str">
        <f t="shared" ref="BJ10" si="116">DEC2HEX(CODE(BJ9),2)</f>
        <v>BD</v>
      </c>
      <c r="BK10" s="26" t="str">
        <f t="shared" ref="BK10" si="117">DEC2HEX(CODE(BK9),2)</f>
        <v>BE</v>
      </c>
      <c r="BL10" s="26" t="str">
        <f t="shared" ref="BL10:BM10" si="118">DEC2HEX(CODE(BL9),2)</f>
        <v>BF</v>
      </c>
      <c r="BM10" s="65" t="str">
        <f t="shared" si="118"/>
        <v>AF</v>
      </c>
      <c r="BN10" s="26" t="str">
        <f t="shared" ref="BN10" si="119">DEC2HEX(CODE(BN9),2)</f>
        <v>C0</v>
      </c>
    </row>
    <row r="11" spans="1:71" ht="26.5" x14ac:dyDescent="0.55000000000000004">
      <c r="A11">
        <f>A9+64*16</f>
        <v>259072</v>
      </c>
      <c r="B11" s="2" t="str">
        <f>DEC2HEX(A11,5)</f>
        <v>3F400</v>
      </c>
      <c r="C11" s="14" t="str">
        <f>CHAR(193+C$1)</f>
        <v>ﾁ</v>
      </c>
      <c r="D11" s="14" t="str">
        <f t="shared" ref="D11:AB13" si="120">CHAR(193+D$1)</f>
        <v>ﾂ</v>
      </c>
      <c r="E11" s="14" t="str">
        <f t="shared" si="120"/>
        <v>ﾃ</v>
      </c>
      <c r="F11" s="14" t="str">
        <f t="shared" si="120"/>
        <v>ﾄ</v>
      </c>
      <c r="G11" s="14" t="str">
        <f t="shared" si="120"/>
        <v>ﾅ</v>
      </c>
      <c r="H11" s="14" t="str">
        <f t="shared" si="120"/>
        <v>ﾆ</v>
      </c>
      <c r="I11" s="14" t="str">
        <f t="shared" si="120"/>
        <v>ﾇ</v>
      </c>
      <c r="J11" s="14" t="str">
        <f t="shared" si="120"/>
        <v>ﾈ</v>
      </c>
      <c r="K11" s="14" t="str">
        <f t="shared" si="120"/>
        <v>ﾉ</v>
      </c>
      <c r="L11" s="14" t="str">
        <f t="shared" si="120"/>
        <v>ﾊ</v>
      </c>
      <c r="M11" s="14" t="str">
        <f t="shared" si="120"/>
        <v>ﾋ</v>
      </c>
      <c r="N11" s="14" t="str">
        <f t="shared" si="120"/>
        <v>ﾌ</v>
      </c>
      <c r="O11" s="14" t="str">
        <f t="shared" si="120"/>
        <v>ﾍ</v>
      </c>
      <c r="P11" s="14" t="str">
        <f t="shared" si="120"/>
        <v>ﾎ</v>
      </c>
      <c r="Q11" s="14" t="str">
        <f t="shared" si="120"/>
        <v>ﾏ</v>
      </c>
      <c r="R11" s="14" t="str">
        <f t="shared" si="120"/>
        <v>ﾐ</v>
      </c>
      <c r="S11" s="14" t="str">
        <f t="shared" si="120"/>
        <v>ﾑ</v>
      </c>
      <c r="T11" s="14" t="str">
        <f t="shared" si="120"/>
        <v>ﾒ</v>
      </c>
      <c r="U11" s="14" t="str">
        <f t="shared" si="120"/>
        <v>ﾓ</v>
      </c>
      <c r="V11" s="14" t="str">
        <f t="shared" si="120"/>
        <v>ﾔ</v>
      </c>
      <c r="W11" s="14" t="str">
        <f t="shared" si="120"/>
        <v>ﾕ</v>
      </c>
      <c r="X11" s="14" t="str">
        <f t="shared" si="120"/>
        <v>ﾖ</v>
      </c>
      <c r="Y11" s="14" t="str">
        <f t="shared" si="120"/>
        <v>ﾗ</v>
      </c>
      <c r="Z11" s="14" t="str">
        <f t="shared" si="120"/>
        <v>ﾘ</v>
      </c>
      <c r="AA11" s="14" t="str">
        <f t="shared" si="120"/>
        <v>ﾙ</v>
      </c>
      <c r="AB11" s="14" t="str">
        <f t="shared" ref="AB11:AC11" si="121">CHAR(193+AB1)</f>
        <v>ﾚ</v>
      </c>
      <c r="AC11" s="14" t="str">
        <f t="shared" si="121"/>
        <v>ﾛ</v>
      </c>
      <c r="AD11" s="14" t="str">
        <f t="shared" ref="AD11" si="122">CHAR(193+AD1)</f>
        <v>ﾜ</v>
      </c>
      <c r="AE11" s="57" t="s">
        <v>32</v>
      </c>
      <c r="AF11" s="57" t="str">
        <f>CHAR(193+AE1)</f>
        <v>ﾝ</v>
      </c>
      <c r="AG11" s="52" t="str">
        <f t="shared" ref="AG11:AH11" si="123">CHAR(48+AG$1-30)</f>
        <v>0</v>
      </c>
      <c r="AH11" s="52" t="str">
        <f t="shared" si="123"/>
        <v>1</v>
      </c>
      <c r="AI11" s="52" t="str">
        <f>CHAR(48+AI$1-30)</f>
        <v>2</v>
      </c>
      <c r="AJ11" s="52" t="str">
        <f t="shared" ref="AJ11:AP11" si="124">CHAR(48+AJ$1-30)</f>
        <v>3</v>
      </c>
      <c r="AK11" s="52" t="str">
        <f t="shared" si="124"/>
        <v>4</v>
      </c>
      <c r="AL11" s="52" t="str">
        <f t="shared" si="124"/>
        <v>5</v>
      </c>
      <c r="AM11" s="52" t="str">
        <f t="shared" si="124"/>
        <v>6</v>
      </c>
      <c r="AN11" s="52" t="str">
        <f t="shared" si="124"/>
        <v>7</v>
      </c>
      <c r="AO11" s="52" t="str">
        <f t="shared" si="124"/>
        <v>8</v>
      </c>
      <c r="AP11" s="52" t="str">
        <f t="shared" si="124"/>
        <v>9</v>
      </c>
      <c r="AQ11" s="57" t="s">
        <v>52</v>
      </c>
      <c r="AR11" s="58" t="s">
        <v>53</v>
      </c>
      <c r="AS11" s="58" t="s">
        <v>35</v>
      </c>
      <c r="AT11" s="58" t="s">
        <v>36</v>
      </c>
      <c r="AU11" s="58" t="s">
        <v>39</v>
      </c>
      <c r="AV11" s="58" t="s">
        <v>54</v>
      </c>
      <c r="AW11" s="58" t="s">
        <v>55</v>
      </c>
      <c r="AX11" s="33" t="s">
        <v>48</v>
      </c>
      <c r="AY11" s="14" t="s">
        <v>49</v>
      </c>
      <c r="AZ11" s="33" t="s">
        <v>50</v>
      </c>
      <c r="BA11" s="33" t="s">
        <v>51</v>
      </c>
      <c r="BB11" s="33" t="s">
        <v>56</v>
      </c>
      <c r="BC11" s="33" t="s">
        <v>57</v>
      </c>
      <c r="BD11" s="33" t="s">
        <v>58</v>
      </c>
      <c r="BE11" s="33" t="s">
        <v>59</v>
      </c>
      <c r="BF11" s="33" t="s">
        <v>60</v>
      </c>
      <c r="BG11" s="33" t="str">
        <f>CHAR(177+BG1-47)</f>
        <v>ｺ</v>
      </c>
      <c r="BH11" s="33" t="str">
        <f t="shared" ref="BH11:BL11" si="125">CHAR(177+BH1-47)</f>
        <v>ｻ</v>
      </c>
      <c r="BI11" s="33" t="str">
        <f t="shared" si="125"/>
        <v>ｼ</v>
      </c>
      <c r="BJ11" s="33" t="str">
        <f t="shared" si="125"/>
        <v>ｽ</v>
      </c>
      <c r="BK11" s="33" t="str">
        <f t="shared" si="125"/>
        <v>ｾ</v>
      </c>
      <c r="BL11" s="33" t="str">
        <f t="shared" si="125"/>
        <v>ｿ</v>
      </c>
      <c r="BM11" s="67" t="s">
        <v>269</v>
      </c>
      <c r="BN11" s="33" t="str">
        <f>CHAR(177+BM1-47)</f>
        <v>ﾀ</v>
      </c>
    </row>
    <row r="12" spans="1:71" x14ac:dyDescent="0.55000000000000004">
      <c r="C12" s="25" t="str">
        <f>DEC2HEX(CODE(C11),2)</f>
        <v>C1</v>
      </c>
      <c r="D12" s="26" t="str">
        <f t="shared" ref="D12:K12" si="126">DEC2HEX(CODE(D11),2)</f>
        <v>C2</v>
      </c>
      <c r="E12" s="26" t="str">
        <f t="shared" si="126"/>
        <v>C3</v>
      </c>
      <c r="F12" s="26" t="str">
        <f t="shared" si="126"/>
        <v>C4</v>
      </c>
      <c r="G12" s="26" t="str">
        <f t="shared" si="126"/>
        <v>C5</v>
      </c>
      <c r="H12" s="26" t="str">
        <f t="shared" si="126"/>
        <v>C6</v>
      </c>
      <c r="I12" s="26" t="str">
        <f t="shared" si="126"/>
        <v>C7</v>
      </c>
      <c r="J12" s="26" t="str">
        <f t="shared" si="126"/>
        <v>C8</v>
      </c>
      <c r="K12" s="26" t="str">
        <f t="shared" si="126"/>
        <v>C9</v>
      </c>
      <c r="L12" s="26" t="str">
        <f t="shared" ref="L12" si="127">DEC2HEX(CODE(L11),2)</f>
        <v>CA</v>
      </c>
      <c r="M12" s="26" t="str">
        <f t="shared" ref="M12" si="128">DEC2HEX(CODE(M11),2)</f>
        <v>CB</v>
      </c>
      <c r="N12" s="26" t="str">
        <f t="shared" ref="N12" si="129">DEC2HEX(CODE(N11),2)</f>
        <v>CC</v>
      </c>
      <c r="O12" s="26" t="str">
        <f t="shared" ref="O12" si="130">DEC2HEX(CODE(O11),2)</f>
        <v>CD</v>
      </c>
      <c r="P12" s="26" t="str">
        <f t="shared" ref="P12" si="131">DEC2HEX(CODE(P11),2)</f>
        <v>CE</v>
      </c>
      <c r="Q12" s="26" t="str">
        <f t="shared" ref="Q12" si="132">DEC2HEX(CODE(Q11),2)</f>
        <v>CF</v>
      </c>
      <c r="R12" s="26" t="str">
        <f t="shared" ref="R12" si="133">DEC2HEX(CODE(R11),2)</f>
        <v>D0</v>
      </c>
      <c r="S12" s="25" t="str">
        <f t="shared" ref="S12:S14" si="134">DEC2HEX(CODE(S11),2)</f>
        <v>D1</v>
      </c>
      <c r="T12" s="26" t="str">
        <f t="shared" ref="T12:T14" si="135">DEC2HEX(CODE(T11),2)</f>
        <v>D2</v>
      </c>
      <c r="U12" s="26" t="str">
        <f t="shared" ref="U12:U14" si="136">DEC2HEX(CODE(U11),2)</f>
        <v>D3</v>
      </c>
      <c r="V12" s="26" t="str">
        <f t="shared" ref="V12:V14" si="137">DEC2HEX(CODE(V11),2)</f>
        <v>D4</v>
      </c>
      <c r="W12" s="26" t="str">
        <f t="shared" ref="W12:W14" si="138">DEC2HEX(CODE(W11),2)</f>
        <v>D5</v>
      </c>
      <c r="X12" s="26" t="str">
        <f t="shared" ref="X12:X14" si="139">DEC2HEX(CODE(X11),2)</f>
        <v>D6</v>
      </c>
      <c r="Y12" s="26" t="str">
        <f t="shared" ref="Y12:Y14" si="140">DEC2HEX(CODE(Y11),2)</f>
        <v>D7</v>
      </c>
      <c r="Z12" s="26" t="str">
        <f t="shared" ref="Z12:Z14" si="141">DEC2HEX(CODE(Z11),2)</f>
        <v>D8</v>
      </c>
      <c r="AA12" s="26" t="str">
        <f t="shared" ref="AA12:AH14" si="142">DEC2HEX(CODE(AA11),2)</f>
        <v>D9</v>
      </c>
      <c r="AB12" s="26" t="str">
        <f t="shared" ref="AB12" si="143">DEC2HEX(CODE(AB11),2)</f>
        <v>DA</v>
      </c>
      <c r="AC12" s="26" t="str">
        <f t="shared" ref="AC12:AD12" si="144">DEC2HEX(CODE(AC11),2)</f>
        <v>DB</v>
      </c>
      <c r="AD12" s="26" t="str">
        <f t="shared" si="144"/>
        <v>DC</v>
      </c>
      <c r="AE12" s="26" t="str">
        <f>DEC2HEX(CODE(AE11),2)</f>
        <v>A6</v>
      </c>
      <c r="AF12" s="26" t="str">
        <f>DEC2HEX(CODE(AF11),2)</f>
        <v>DD</v>
      </c>
      <c r="AG12" s="26" t="str">
        <f t="shared" ref="AG12" si="145">DEC2HEX(CODE(AG11),2)</f>
        <v>30</v>
      </c>
      <c r="AH12" s="26" t="str">
        <f t="shared" ref="AH12" si="146">DEC2HEX(CODE(AH11),2)</f>
        <v>31</v>
      </c>
      <c r="AI12" s="25" t="str">
        <f t="shared" ref="AI12:AI14" si="147">DEC2HEX(CODE(AI11),2)</f>
        <v>32</v>
      </c>
      <c r="AJ12" s="26" t="str">
        <f t="shared" ref="AJ12:AJ14" si="148">DEC2HEX(CODE(AJ11),2)</f>
        <v>33</v>
      </c>
      <c r="AK12" s="26" t="str">
        <f t="shared" ref="AK12:AK14" si="149">DEC2HEX(CODE(AK11),2)</f>
        <v>34</v>
      </c>
      <c r="AL12" s="26" t="str">
        <f t="shared" ref="AL12:AL14" si="150">DEC2HEX(CODE(AL11),2)</f>
        <v>35</v>
      </c>
      <c r="AM12" s="26" t="str">
        <f t="shared" ref="AM12:AM14" si="151">DEC2HEX(CODE(AM11),2)</f>
        <v>36</v>
      </c>
      <c r="AN12" s="26" t="str">
        <f t="shared" ref="AN12:AX14" si="152">DEC2HEX(CODE(AN11),2)</f>
        <v>37</v>
      </c>
      <c r="AO12" s="26" t="str">
        <f t="shared" ref="AO12" si="153">DEC2HEX(CODE(AO11),2)</f>
        <v>38</v>
      </c>
      <c r="AP12" s="26" t="str">
        <f t="shared" ref="AP12:BG14" si="154">DEC2HEX(CODE(AP11),2)</f>
        <v>39</v>
      </c>
      <c r="AQ12" s="65" t="str">
        <f t="shared" si="154"/>
        <v>5E</v>
      </c>
      <c r="AR12" s="65" t="str">
        <f t="shared" si="154"/>
        <v>5F</v>
      </c>
      <c r="AS12" s="65" t="str">
        <f t="shared" si="154"/>
        <v>3A</v>
      </c>
      <c r="AT12" s="65" t="str">
        <f t="shared" si="154"/>
        <v>3B</v>
      </c>
      <c r="AU12" s="65" t="str">
        <f t="shared" si="154"/>
        <v>2C</v>
      </c>
      <c r="AV12" s="65" t="str">
        <f t="shared" si="154"/>
        <v>2E</v>
      </c>
      <c r="AW12" s="65" t="str">
        <f t="shared" si="154"/>
        <v>2D</v>
      </c>
      <c r="AX12" s="26" t="str">
        <f t="shared" si="154"/>
        <v>B1</v>
      </c>
      <c r="AY12" s="25" t="str">
        <f t="shared" si="154"/>
        <v>B2</v>
      </c>
      <c r="AZ12" s="26" t="str">
        <f t="shared" si="154"/>
        <v>B3</v>
      </c>
      <c r="BA12" s="26" t="str">
        <f t="shared" si="154"/>
        <v>B4</v>
      </c>
      <c r="BB12" s="26" t="str">
        <f t="shared" si="154"/>
        <v>B5</v>
      </c>
      <c r="BC12" s="26" t="str">
        <f t="shared" si="154"/>
        <v>B6</v>
      </c>
      <c r="BD12" s="26" t="str">
        <f t="shared" si="154"/>
        <v>B7</v>
      </c>
      <c r="BE12" s="26" t="str">
        <f t="shared" si="154"/>
        <v>B8</v>
      </c>
      <c r="BF12" s="26" t="str">
        <f t="shared" si="154"/>
        <v>B9</v>
      </c>
      <c r="BG12" s="26" t="str">
        <f t="shared" si="113"/>
        <v>BA</v>
      </c>
      <c r="BH12" s="26" t="str">
        <f t="shared" si="113"/>
        <v>BB</v>
      </c>
      <c r="BI12" s="26" t="str">
        <f t="shared" si="113"/>
        <v>BC</v>
      </c>
      <c r="BJ12" s="26" t="str">
        <f t="shared" si="113"/>
        <v>BD</v>
      </c>
      <c r="BK12" s="26" t="str">
        <f t="shared" si="113"/>
        <v>BE</v>
      </c>
      <c r="BL12" s="26" t="str">
        <f t="shared" si="113"/>
        <v>BF</v>
      </c>
      <c r="BM12" s="26"/>
      <c r="BN12" s="26" t="str">
        <f t="shared" si="113"/>
        <v>C0</v>
      </c>
    </row>
    <row r="13" spans="1:71" ht="26.5" x14ac:dyDescent="0.55000000000000004">
      <c r="A13">
        <f>A11+64*16</f>
        <v>260096</v>
      </c>
      <c r="B13" s="2" t="str">
        <f>DEC2HEX(A13,5)</f>
        <v>3F800</v>
      </c>
      <c r="C13" s="14" t="str">
        <f>CHAR(193+C$1)</f>
        <v>ﾁ</v>
      </c>
      <c r="D13" s="14" t="str">
        <f t="shared" si="120"/>
        <v>ﾂ</v>
      </c>
      <c r="E13" s="14" t="str">
        <f t="shared" si="120"/>
        <v>ﾃ</v>
      </c>
      <c r="F13" s="14" t="str">
        <f t="shared" si="120"/>
        <v>ﾄ</v>
      </c>
      <c r="G13" s="14" t="str">
        <f t="shared" si="120"/>
        <v>ﾅ</v>
      </c>
      <c r="H13" s="14" t="str">
        <f t="shared" si="120"/>
        <v>ﾆ</v>
      </c>
      <c r="I13" s="14" t="str">
        <f t="shared" si="120"/>
        <v>ﾇ</v>
      </c>
      <c r="J13" s="14" t="str">
        <f t="shared" si="120"/>
        <v>ﾈ</v>
      </c>
      <c r="K13" s="14" t="str">
        <f t="shared" si="120"/>
        <v>ﾉ</v>
      </c>
      <c r="L13" s="14" t="str">
        <f t="shared" si="120"/>
        <v>ﾊ</v>
      </c>
      <c r="M13" s="14" t="str">
        <f t="shared" si="120"/>
        <v>ﾋ</v>
      </c>
      <c r="N13" s="14" t="str">
        <f t="shared" si="120"/>
        <v>ﾌ</v>
      </c>
      <c r="O13" s="14" t="str">
        <f t="shared" si="120"/>
        <v>ﾍ</v>
      </c>
      <c r="P13" s="14" t="str">
        <f t="shared" si="120"/>
        <v>ﾎ</v>
      </c>
      <c r="Q13" s="14" t="str">
        <f t="shared" si="120"/>
        <v>ﾏ</v>
      </c>
      <c r="R13" s="14" t="str">
        <f t="shared" si="120"/>
        <v>ﾐ</v>
      </c>
      <c r="S13" s="14" t="str">
        <f t="shared" si="120"/>
        <v>ﾑ</v>
      </c>
      <c r="T13" s="14" t="str">
        <f t="shared" si="120"/>
        <v>ﾒ</v>
      </c>
      <c r="U13" s="14" t="str">
        <f t="shared" si="120"/>
        <v>ﾓ</v>
      </c>
      <c r="V13" s="14" t="str">
        <f t="shared" si="120"/>
        <v>ﾔ</v>
      </c>
      <c r="W13" s="14" t="str">
        <f t="shared" si="120"/>
        <v>ﾕ</v>
      </c>
      <c r="X13" s="14" t="str">
        <f t="shared" si="120"/>
        <v>ﾖ</v>
      </c>
      <c r="Y13" s="14" t="str">
        <f t="shared" si="120"/>
        <v>ﾗ</v>
      </c>
      <c r="Z13" s="14" t="str">
        <f t="shared" si="120"/>
        <v>ﾘ</v>
      </c>
      <c r="AA13" s="14" t="str">
        <f t="shared" si="120"/>
        <v>ﾙ</v>
      </c>
      <c r="AB13" s="14" t="str">
        <f t="shared" si="120"/>
        <v>ﾚ</v>
      </c>
      <c r="AC13" s="14" t="str">
        <f t="shared" ref="AC13:AD13" si="155">CHAR(193+AC$1)</f>
        <v>ﾛ</v>
      </c>
      <c r="AD13" s="14" t="str">
        <f t="shared" si="155"/>
        <v>ﾜ</v>
      </c>
      <c r="AE13" s="57" t="s">
        <v>32</v>
      </c>
      <c r="AF13" s="57" t="str">
        <f>CHAR(193+AE$1)</f>
        <v>ﾝ</v>
      </c>
      <c r="AG13" s="66" t="s">
        <v>482</v>
      </c>
      <c r="AH13" s="59" t="str">
        <f t="shared" ref="AH13:BN13" si="156">CHAR(34+AH$1)</f>
        <v>A</v>
      </c>
      <c r="AI13" s="59" t="str">
        <f t="shared" si="156"/>
        <v>B</v>
      </c>
      <c r="AJ13" s="59" t="str">
        <f t="shared" si="156"/>
        <v>C</v>
      </c>
      <c r="AK13" s="59" t="str">
        <f t="shared" si="156"/>
        <v>D</v>
      </c>
      <c r="AL13" s="59" t="str">
        <f t="shared" si="156"/>
        <v>E</v>
      </c>
      <c r="AM13" s="59" t="str">
        <f t="shared" si="156"/>
        <v>F</v>
      </c>
      <c r="AN13" s="59" t="str">
        <f t="shared" si="156"/>
        <v>G</v>
      </c>
      <c r="AO13" s="59" t="str">
        <f t="shared" si="156"/>
        <v>H</v>
      </c>
      <c r="AP13" s="59" t="str">
        <f t="shared" si="156"/>
        <v>I</v>
      </c>
      <c r="AQ13" s="52" t="str">
        <f t="shared" si="156"/>
        <v>J</v>
      </c>
      <c r="AR13" s="52" t="str">
        <f t="shared" si="156"/>
        <v>K</v>
      </c>
      <c r="AS13" s="52" t="str">
        <f t="shared" si="156"/>
        <v>L</v>
      </c>
      <c r="AT13" s="52" t="str">
        <f t="shared" si="156"/>
        <v>M</v>
      </c>
      <c r="AU13" s="52" t="str">
        <f t="shared" si="156"/>
        <v>N</v>
      </c>
      <c r="AV13" s="52" t="str">
        <f t="shared" si="156"/>
        <v>O</v>
      </c>
      <c r="AW13" s="52" t="str">
        <f t="shared" si="156"/>
        <v>P</v>
      </c>
      <c r="AX13" s="52" t="str">
        <f t="shared" si="156"/>
        <v>Q</v>
      </c>
      <c r="AY13" s="52" t="str">
        <f t="shared" si="156"/>
        <v>R</v>
      </c>
      <c r="AZ13" s="52" t="str">
        <f t="shared" si="156"/>
        <v>S</v>
      </c>
      <c r="BA13" s="52" t="str">
        <f t="shared" si="156"/>
        <v>T</v>
      </c>
      <c r="BB13" s="52" t="str">
        <f t="shared" si="156"/>
        <v>U</v>
      </c>
      <c r="BC13" s="52" t="str">
        <f t="shared" si="156"/>
        <v>V</v>
      </c>
      <c r="BD13" s="52" t="str">
        <f t="shared" si="156"/>
        <v>W</v>
      </c>
      <c r="BE13" s="52" t="str">
        <f t="shared" si="156"/>
        <v>X</v>
      </c>
      <c r="BF13" s="52" t="str">
        <f t="shared" si="156"/>
        <v>Y</v>
      </c>
      <c r="BG13" s="52" t="str">
        <f t="shared" si="156"/>
        <v>Z</v>
      </c>
      <c r="BH13" s="14" t="s">
        <v>33</v>
      </c>
      <c r="BI13" s="33" t="s">
        <v>485</v>
      </c>
      <c r="BJ13" s="33" t="s">
        <v>484</v>
      </c>
      <c r="BK13" s="33" t="s">
        <v>486</v>
      </c>
      <c r="BL13" s="33" t="s">
        <v>487</v>
      </c>
      <c r="BM13" s="33" t="s">
        <v>483</v>
      </c>
      <c r="BN13" s="60" t="str">
        <f t="shared" si="156"/>
        <v>a</v>
      </c>
    </row>
    <row r="14" spans="1:71" x14ac:dyDescent="0.55000000000000004">
      <c r="C14" s="25" t="str">
        <f>DEC2HEX(CODE(C13),2)</f>
        <v>C1</v>
      </c>
      <c r="D14" s="26" t="str">
        <f t="shared" ref="D14:R14" si="157">DEC2HEX(CODE(D13),2)</f>
        <v>C2</v>
      </c>
      <c r="E14" s="26" t="str">
        <f t="shared" si="157"/>
        <v>C3</v>
      </c>
      <c r="F14" s="26" t="str">
        <f t="shared" si="157"/>
        <v>C4</v>
      </c>
      <c r="G14" s="26" t="str">
        <f t="shared" si="157"/>
        <v>C5</v>
      </c>
      <c r="H14" s="26" t="str">
        <f t="shared" si="157"/>
        <v>C6</v>
      </c>
      <c r="I14" s="26" t="str">
        <f t="shared" si="157"/>
        <v>C7</v>
      </c>
      <c r="J14" s="26" t="str">
        <f t="shared" si="157"/>
        <v>C8</v>
      </c>
      <c r="K14" s="26" t="str">
        <f t="shared" si="157"/>
        <v>C9</v>
      </c>
      <c r="L14" s="26" t="str">
        <f t="shared" si="157"/>
        <v>CA</v>
      </c>
      <c r="M14" s="26" t="str">
        <f t="shared" si="157"/>
        <v>CB</v>
      </c>
      <c r="N14" s="26" t="str">
        <f t="shared" si="157"/>
        <v>CC</v>
      </c>
      <c r="O14" s="26" t="str">
        <f t="shared" si="157"/>
        <v>CD</v>
      </c>
      <c r="P14" s="26" t="str">
        <f t="shared" si="157"/>
        <v>CE</v>
      </c>
      <c r="Q14" s="26" t="str">
        <f t="shared" si="157"/>
        <v>CF</v>
      </c>
      <c r="R14" s="26" t="str">
        <f t="shared" si="157"/>
        <v>D0</v>
      </c>
      <c r="S14" s="25" t="str">
        <f t="shared" si="134"/>
        <v>D1</v>
      </c>
      <c r="T14" s="26" t="str">
        <f t="shared" si="135"/>
        <v>D2</v>
      </c>
      <c r="U14" s="26" t="str">
        <f t="shared" si="136"/>
        <v>D3</v>
      </c>
      <c r="V14" s="26" t="str">
        <f t="shared" si="137"/>
        <v>D4</v>
      </c>
      <c r="W14" s="26" t="str">
        <f t="shared" si="138"/>
        <v>D5</v>
      </c>
      <c r="X14" s="26" t="str">
        <f t="shared" si="139"/>
        <v>D6</v>
      </c>
      <c r="Y14" s="26" t="str">
        <f t="shared" si="140"/>
        <v>D7</v>
      </c>
      <c r="Z14" s="26" t="str">
        <f t="shared" si="141"/>
        <v>D8</v>
      </c>
      <c r="AA14" s="26" t="str">
        <f t="shared" si="142"/>
        <v>D9</v>
      </c>
      <c r="AB14" s="26" t="str">
        <f t="shared" si="142"/>
        <v>DA</v>
      </c>
      <c r="AC14" s="26" t="str">
        <f t="shared" si="142"/>
        <v>DB</v>
      </c>
      <c r="AD14" s="26" t="str">
        <f t="shared" si="142"/>
        <v>DC</v>
      </c>
      <c r="AE14" s="26" t="str">
        <f t="shared" si="142"/>
        <v>A6</v>
      </c>
      <c r="AF14" s="26" t="str">
        <f t="shared" si="142"/>
        <v>DD</v>
      </c>
      <c r="AG14" s="26" t="str">
        <f t="shared" si="142"/>
        <v>2A</v>
      </c>
      <c r="AH14" s="26" t="str">
        <f t="shared" si="142"/>
        <v>41</v>
      </c>
      <c r="AI14" s="25" t="str">
        <f t="shared" si="147"/>
        <v>42</v>
      </c>
      <c r="AJ14" s="26" t="str">
        <f t="shared" si="148"/>
        <v>43</v>
      </c>
      <c r="AK14" s="26" t="str">
        <f t="shared" si="149"/>
        <v>44</v>
      </c>
      <c r="AL14" s="26" t="str">
        <f t="shared" si="150"/>
        <v>45</v>
      </c>
      <c r="AM14" s="26" t="str">
        <f t="shared" si="151"/>
        <v>46</v>
      </c>
      <c r="AN14" s="26" t="str">
        <f t="shared" si="152"/>
        <v>47</v>
      </c>
      <c r="AO14" s="26" t="str">
        <f t="shared" si="152"/>
        <v>48</v>
      </c>
      <c r="AP14" s="26" t="str">
        <f t="shared" si="152"/>
        <v>49</v>
      </c>
      <c r="AQ14" s="26" t="str">
        <f t="shared" si="152"/>
        <v>4A</v>
      </c>
      <c r="AR14" s="26" t="str">
        <f t="shared" si="152"/>
        <v>4B</v>
      </c>
      <c r="AS14" s="26" t="str">
        <f t="shared" si="152"/>
        <v>4C</v>
      </c>
      <c r="AT14" s="26" t="str">
        <f t="shared" si="152"/>
        <v>4D</v>
      </c>
      <c r="AU14" s="26" t="str">
        <f t="shared" si="152"/>
        <v>4E</v>
      </c>
      <c r="AV14" s="26" t="str">
        <f t="shared" si="152"/>
        <v>4F</v>
      </c>
      <c r="AW14" s="26" t="str">
        <f t="shared" si="152"/>
        <v>50</v>
      </c>
      <c r="AX14" s="26" t="str">
        <f t="shared" si="152"/>
        <v>51</v>
      </c>
      <c r="AY14" s="25" t="str">
        <f t="shared" si="154"/>
        <v>52</v>
      </c>
      <c r="AZ14" s="26" t="str">
        <f t="shared" si="154"/>
        <v>53</v>
      </c>
      <c r="BA14" s="26" t="str">
        <f t="shared" si="154"/>
        <v>54</v>
      </c>
      <c r="BB14" s="26" t="str">
        <f t="shared" si="154"/>
        <v>55</v>
      </c>
      <c r="BC14" s="26" t="str">
        <f t="shared" si="154"/>
        <v>56</v>
      </c>
      <c r="BD14" s="26" t="str">
        <f t="shared" si="154"/>
        <v>57</v>
      </c>
      <c r="BE14" s="26" t="str">
        <f t="shared" si="154"/>
        <v>58</v>
      </c>
      <c r="BF14" s="26" t="str">
        <f t="shared" si="154"/>
        <v>59</v>
      </c>
      <c r="BG14" s="26" t="str">
        <f t="shared" si="154"/>
        <v>5A</v>
      </c>
      <c r="BH14" s="26" t="str">
        <f t="shared" ref="BH14:BN14" si="158">DEC2HEX(CODE(BH13),2)</f>
        <v>AF</v>
      </c>
      <c r="BI14" s="26" t="str">
        <f t="shared" si="158"/>
        <v>AC</v>
      </c>
      <c r="BJ14" s="26" t="str">
        <f t="shared" si="158"/>
        <v>AD</v>
      </c>
      <c r="BK14" s="26" t="str">
        <f t="shared" si="158"/>
        <v>AE</v>
      </c>
      <c r="BL14" s="26"/>
      <c r="BM14" s="26" t="str">
        <f t="shared" si="158"/>
        <v>23</v>
      </c>
      <c r="BN14" s="26" t="str">
        <f t="shared" si="158"/>
        <v>61</v>
      </c>
    </row>
    <row r="15" spans="1:71" ht="26.5" x14ac:dyDescent="0.55000000000000004">
      <c r="A15">
        <f>A13+64*16</f>
        <v>261120</v>
      </c>
      <c r="B15" s="2" t="str">
        <f>DEC2HEX(A15,5)</f>
        <v>3FC00</v>
      </c>
      <c r="C15" s="52" t="str">
        <f>CHAR(98+C$1)</f>
        <v>b</v>
      </c>
      <c r="D15" s="52" t="str">
        <f t="shared" ref="D15:AA15" si="159">CHAR(98+D$1)</f>
        <v>c</v>
      </c>
      <c r="E15" s="52" t="str">
        <f t="shared" si="159"/>
        <v>d</v>
      </c>
      <c r="F15" s="52" t="str">
        <f t="shared" si="159"/>
        <v>e</v>
      </c>
      <c r="G15" s="52" t="str">
        <f t="shared" si="159"/>
        <v>f</v>
      </c>
      <c r="H15" s="52" t="str">
        <f t="shared" si="159"/>
        <v>g</v>
      </c>
      <c r="I15" s="52" t="str">
        <f t="shared" si="159"/>
        <v>h</v>
      </c>
      <c r="J15" s="52" t="str">
        <f t="shared" si="159"/>
        <v>i</v>
      </c>
      <c r="K15" s="52" t="str">
        <f t="shared" si="159"/>
        <v>j</v>
      </c>
      <c r="L15" s="52" t="str">
        <f t="shared" si="159"/>
        <v>k</v>
      </c>
      <c r="M15" s="52" t="str">
        <f t="shared" si="159"/>
        <v>l</v>
      </c>
      <c r="N15" s="52" t="str">
        <f t="shared" si="159"/>
        <v>m</v>
      </c>
      <c r="O15" s="52" t="str">
        <f t="shared" si="159"/>
        <v>n</v>
      </c>
      <c r="P15" s="52" t="str">
        <f t="shared" si="159"/>
        <v>o</v>
      </c>
      <c r="Q15" s="52" t="str">
        <f t="shared" si="159"/>
        <v>p</v>
      </c>
      <c r="R15" s="52" t="str">
        <f t="shared" si="159"/>
        <v>q</v>
      </c>
      <c r="S15" s="52" t="str">
        <f t="shared" si="159"/>
        <v>r</v>
      </c>
      <c r="T15" s="52" t="str">
        <f t="shared" si="159"/>
        <v>s</v>
      </c>
      <c r="U15" s="52" t="str">
        <f t="shared" si="159"/>
        <v>t</v>
      </c>
      <c r="V15" s="52" t="str">
        <f t="shared" si="159"/>
        <v>u</v>
      </c>
      <c r="W15" s="52" t="str">
        <f t="shared" si="159"/>
        <v>v</v>
      </c>
      <c r="X15" s="52" t="str">
        <f t="shared" si="159"/>
        <v>w</v>
      </c>
      <c r="Y15" s="52" t="str">
        <f t="shared" si="159"/>
        <v>x</v>
      </c>
      <c r="Z15" s="52" t="str">
        <f t="shared" si="159"/>
        <v>y</v>
      </c>
      <c r="AA15" s="52" t="str">
        <f t="shared" si="159"/>
        <v>z</v>
      </c>
      <c r="AB15" s="57" t="str">
        <f>CHAR(222)</f>
        <v>ﾞ</v>
      </c>
      <c r="AC15" s="57" t="str">
        <f>CHAR(223)</f>
        <v>ﾟ</v>
      </c>
      <c r="AD15" s="57" t="s">
        <v>63</v>
      </c>
      <c r="AE15" s="57" t="s">
        <v>64</v>
      </c>
      <c r="AF15" s="57" t="s">
        <v>65</v>
      </c>
      <c r="AG15" s="57" t="str">
        <f>CHAR(222)</f>
        <v>ﾞ</v>
      </c>
      <c r="AH15" s="57" t="str">
        <f>CHAR(223)</f>
        <v>ﾟ</v>
      </c>
      <c r="AI15" s="57" t="s">
        <v>62</v>
      </c>
      <c r="AJ15" s="61" t="s">
        <v>61</v>
      </c>
      <c r="AK15" s="61" t="s">
        <v>37</v>
      </c>
      <c r="AL15" s="58" t="s">
        <v>38</v>
      </c>
      <c r="AM15" s="48" t="s">
        <v>269</v>
      </c>
      <c r="AN15" s="48" t="s">
        <v>269</v>
      </c>
      <c r="AO15" s="48" t="s">
        <v>269</v>
      </c>
      <c r="AP15" s="48" t="s">
        <v>269</v>
      </c>
      <c r="AQ15" s="48" t="s">
        <v>269</v>
      </c>
      <c r="AR15" s="48" t="s">
        <v>269</v>
      </c>
      <c r="AS15" s="48" t="s">
        <v>269</v>
      </c>
      <c r="AT15" s="48" t="s">
        <v>269</v>
      </c>
      <c r="AU15" s="48" t="s">
        <v>269</v>
      </c>
      <c r="AV15" s="48" t="s">
        <v>269</v>
      </c>
      <c r="AW15" s="48" t="s">
        <v>269</v>
      </c>
      <c r="AX15" s="48" t="s">
        <v>269</v>
      </c>
      <c r="AY15" s="48" t="s">
        <v>269</v>
      </c>
      <c r="AZ15" s="48" t="s">
        <v>269</v>
      </c>
      <c r="BA15" s="48" t="s">
        <v>269</v>
      </c>
      <c r="BB15" s="48" t="s">
        <v>269</v>
      </c>
      <c r="BC15" s="48" t="s">
        <v>269</v>
      </c>
      <c r="BD15" s="48" t="s">
        <v>269</v>
      </c>
      <c r="BE15" s="48" t="s">
        <v>269</v>
      </c>
      <c r="BF15" s="48" t="s">
        <v>269</v>
      </c>
      <c r="BG15" s="48" t="s">
        <v>269</v>
      </c>
      <c r="BH15" s="48" t="s">
        <v>269</v>
      </c>
      <c r="BI15" s="48" t="s">
        <v>269</v>
      </c>
      <c r="BJ15" s="48" t="s">
        <v>269</v>
      </c>
      <c r="BK15" s="48" t="s">
        <v>269</v>
      </c>
      <c r="BL15" s="48" t="s">
        <v>269</v>
      </c>
      <c r="BM15" s="48" t="s">
        <v>269</v>
      </c>
      <c r="BN15" s="48" t="s">
        <v>269</v>
      </c>
    </row>
    <row r="16" spans="1:71" x14ac:dyDescent="0.55000000000000004">
      <c r="C16" s="25" t="str">
        <f>DEC2HEX(CODE(C15),2)</f>
        <v>62</v>
      </c>
      <c r="D16" s="26" t="str">
        <f t="shared" ref="D16:R16" si="160">DEC2HEX(CODE(D15),2)</f>
        <v>63</v>
      </c>
      <c r="E16" s="26" t="str">
        <f t="shared" si="160"/>
        <v>64</v>
      </c>
      <c r="F16" s="26" t="str">
        <f t="shared" si="160"/>
        <v>65</v>
      </c>
      <c r="G16" s="26" t="str">
        <f t="shared" si="160"/>
        <v>66</v>
      </c>
      <c r="H16" s="26" t="str">
        <f t="shared" si="160"/>
        <v>67</v>
      </c>
      <c r="I16" s="26" t="str">
        <f t="shared" si="160"/>
        <v>68</v>
      </c>
      <c r="J16" s="26" t="str">
        <f t="shared" si="160"/>
        <v>69</v>
      </c>
      <c r="K16" s="26" t="str">
        <f t="shared" si="160"/>
        <v>6A</v>
      </c>
      <c r="L16" s="26" t="str">
        <f t="shared" si="160"/>
        <v>6B</v>
      </c>
      <c r="M16" s="26" t="str">
        <f t="shared" si="160"/>
        <v>6C</v>
      </c>
      <c r="N16" s="26" t="str">
        <f t="shared" si="160"/>
        <v>6D</v>
      </c>
      <c r="O16" s="26" t="str">
        <f t="shared" si="160"/>
        <v>6E</v>
      </c>
      <c r="P16" s="26" t="str">
        <f t="shared" si="160"/>
        <v>6F</v>
      </c>
      <c r="Q16" s="26" t="str">
        <f t="shared" si="160"/>
        <v>70</v>
      </c>
      <c r="R16" s="26" t="str">
        <f t="shared" si="160"/>
        <v>71</v>
      </c>
      <c r="S16" s="25" t="str">
        <f t="shared" ref="S16" si="161">DEC2HEX(CODE(S15),2)</f>
        <v>72</v>
      </c>
      <c r="T16" s="26" t="str">
        <f t="shared" ref="T16" si="162">DEC2HEX(CODE(T15),2)</f>
        <v>73</v>
      </c>
      <c r="U16" s="26" t="str">
        <f t="shared" ref="U16" si="163">DEC2HEX(CODE(U15),2)</f>
        <v>74</v>
      </c>
      <c r="V16" s="26" t="str">
        <f t="shared" ref="V16" si="164">DEC2HEX(CODE(V15),2)</f>
        <v>75</v>
      </c>
      <c r="W16" s="26" t="str">
        <f t="shared" ref="W16" si="165">DEC2HEX(CODE(W15),2)</f>
        <v>76</v>
      </c>
      <c r="X16" s="26" t="str">
        <f t="shared" ref="X16" si="166">DEC2HEX(CODE(X15),2)</f>
        <v>77</v>
      </c>
      <c r="Y16" s="26" t="str">
        <f t="shared" ref="Y16" si="167">DEC2HEX(CODE(Y15),2)</f>
        <v>78</v>
      </c>
      <c r="Z16" s="26" t="str">
        <f t="shared" ref="Z16" si="168">DEC2HEX(CODE(Z15),2)</f>
        <v>79</v>
      </c>
      <c r="AA16" s="26" t="str">
        <f t="shared" ref="AA16:AH16" si="169">DEC2HEX(CODE(AA15),2)</f>
        <v>7A</v>
      </c>
      <c r="AB16" s="65" t="str">
        <f t="shared" si="169"/>
        <v>DE</v>
      </c>
      <c r="AC16" s="65" t="str">
        <f t="shared" si="169"/>
        <v>DF</v>
      </c>
      <c r="AD16" s="65" t="str">
        <f t="shared" si="169"/>
        <v>40</v>
      </c>
      <c r="AE16" s="65" t="str">
        <f t="shared" si="169"/>
        <v>21</v>
      </c>
      <c r="AF16" s="65" t="str">
        <f t="shared" si="169"/>
        <v>3F</v>
      </c>
      <c r="AG16" s="65" t="str">
        <f t="shared" si="169"/>
        <v>DE</v>
      </c>
      <c r="AH16" s="65" t="str">
        <f t="shared" si="169"/>
        <v>DF</v>
      </c>
      <c r="AI16" s="25" t="str">
        <f t="shared" ref="AI16:AL16" si="170">DEC2HEX(CODE(AI15),2)</f>
        <v>26</v>
      </c>
      <c r="AJ16" s="65" t="str">
        <f t="shared" si="170"/>
        <v>2F</v>
      </c>
      <c r="AK16" s="65" t="str">
        <f t="shared" si="170"/>
        <v>28</v>
      </c>
      <c r="AL16" s="65" t="str">
        <f t="shared" si="170"/>
        <v>29</v>
      </c>
      <c r="AM16" s="26"/>
      <c r="AN16" s="26"/>
      <c r="AO16" s="26"/>
      <c r="AP16" s="26"/>
      <c r="AQ16" s="51"/>
      <c r="AR16" s="51"/>
      <c r="AS16" s="51"/>
      <c r="AT16" s="51"/>
      <c r="AU16" s="51"/>
      <c r="AV16" s="51"/>
      <c r="AW16" s="51"/>
      <c r="AX16" s="51"/>
      <c r="AY16" s="62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</row>
    <row r="18" spans="28:56" x14ac:dyDescent="0.55000000000000004">
      <c r="AB18" t="s">
        <v>640</v>
      </c>
      <c r="AW18" s="63"/>
      <c r="AX18" s="21" t="s">
        <v>638</v>
      </c>
      <c r="BC18" s="64"/>
      <c r="BD18" t="s">
        <v>639</v>
      </c>
    </row>
    <row r="19" spans="28:56" x14ac:dyDescent="0.55000000000000004">
      <c r="AX19" s="21"/>
    </row>
  </sheetData>
  <mergeCells count="46">
    <mergeCell ref="AU3:AV3"/>
    <mergeCell ref="AI4:AJ4"/>
    <mergeCell ref="AK4:AL4"/>
    <mergeCell ref="AM4:AN4"/>
    <mergeCell ref="AO4:AP4"/>
    <mergeCell ref="AQ4:AR4"/>
    <mergeCell ref="AS4:AT4"/>
    <mergeCell ref="AU4:AV4"/>
    <mergeCell ref="AI3:AJ3"/>
    <mergeCell ref="AK3:AL3"/>
    <mergeCell ref="AM3:AN3"/>
    <mergeCell ref="AO3:AP3"/>
    <mergeCell ref="AQ3:AR3"/>
    <mergeCell ref="AS3:AT3"/>
    <mergeCell ref="AE3:AF3"/>
    <mergeCell ref="AG3:AH3"/>
    <mergeCell ref="S4:T4"/>
    <mergeCell ref="U4:V4"/>
    <mergeCell ref="W4:X4"/>
    <mergeCell ref="Y4:Z4"/>
    <mergeCell ref="AA4:AB4"/>
    <mergeCell ref="AC4:AD4"/>
    <mergeCell ref="AE4:AF4"/>
    <mergeCell ref="AG4:AH4"/>
    <mergeCell ref="S3:T3"/>
    <mergeCell ref="U3:V3"/>
    <mergeCell ref="W3:X3"/>
    <mergeCell ref="Y3:Z3"/>
    <mergeCell ref="AA3:AB3"/>
    <mergeCell ref="AC3:AD3"/>
    <mergeCell ref="I3:J3"/>
    <mergeCell ref="K3:L3"/>
    <mergeCell ref="M3:N3"/>
    <mergeCell ref="O3:P3"/>
    <mergeCell ref="Q3:R3"/>
    <mergeCell ref="I4:J4"/>
    <mergeCell ref="K4:L4"/>
    <mergeCell ref="M4:N4"/>
    <mergeCell ref="O4:P4"/>
    <mergeCell ref="Q4:R4"/>
    <mergeCell ref="C3:D3"/>
    <mergeCell ref="C4:D4"/>
    <mergeCell ref="E3:F3"/>
    <mergeCell ref="E4:F4"/>
    <mergeCell ref="G3:H3"/>
    <mergeCell ref="G4:H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全角</vt:lpstr>
      <vt:lpstr>半角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fujiki</dc:creator>
  <cp:lastModifiedBy>satoshi fujiki</cp:lastModifiedBy>
  <dcterms:created xsi:type="dcterms:W3CDTF">2024-10-25T06:57:20Z</dcterms:created>
  <dcterms:modified xsi:type="dcterms:W3CDTF">2024-10-29T12:17:39Z</dcterms:modified>
</cp:coreProperties>
</file>